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30" windowHeight="7455"/>
  </bookViews>
  <sheets>
    <sheet name="Lisa 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1" i="1" l="1"/>
  <c r="C99" i="1"/>
  <c r="C28" i="1" l="1"/>
  <c r="C20" i="1"/>
  <c r="C35" i="1"/>
  <c r="C94" i="1"/>
  <c r="C86" i="1"/>
  <c r="C41" i="1" s="1"/>
  <c r="C74" i="1"/>
  <c r="C72" i="1"/>
  <c r="C67" i="1"/>
  <c r="C53" i="1"/>
  <c r="C49" i="1"/>
  <c r="C42" i="1"/>
  <c r="C23" i="1"/>
  <c r="C16" i="1"/>
  <c r="C12" i="1"/>
  <c r="C7" i="1"/>
  <c r="C19" i="1" l="1"/>
  <c r="C6" i="1"/>
  <c r="C27" i="1" l="1"/>
  <c r="C34" i="1" s="1"/>
</calcChain>
</file>

<file path=xl/sharedStrings.xml><?xml version="1.0" encoding="utf-8"?>
<sst xmlns="http://schemas.openxmlformats.org/spreadsheetml/2006/main" count="187" uniqueCount="187">
  <si>
    <t>PÕHITEGEVUSE TULUD KOKKU</t>
  </si>
  <si>
    <t>30</t>
  </si>
  <si>
    <t>Maksutulud</t>
  </si>
  <si>
    <t>3000</t>
  </si>
  <si>
    <t>Füüsilise isiku tulumaks</t>
  </si>
  <si>
    <t>3030</t>
  </si>
  <si>
    <t>Maamaks</t>
  </si>
  <si>
    <t>3044</t>
  </si>
  <si>
    <t>Reklaamimaks</t>
  </si>
  <si>
    <t>32</t>
  </si>
  <si>
    <t>Tulud kaupade ja teenuste müügist</t>
  </si>
  <si>
    <t>Saadavad toetused tegevuskuludeks</t>
  </si>
  <si>
    <t>35200</t>
  </si>
  <si>
    <t>Tasandusfond</t>
  </si>
  <si>
    <t>35201</t>
  </si>
  <si>
    <t xml:space="preserve">Toetusfond </t>
  </si>
  <si>
    <t>3500, 352</t>
  </si>
  <si>
    <t>Muud saadud toetused tegevuskuludeks</t>
  </si>
  <si>
    <t xml:space="preserve">Muud tegevustulud </t>
  </si>
  <si>
    <t>38250, 38251</t>
  </si>
  <si>
    <t>Kaevandamisõiguse tasu</t>
  </si>
  <si>
    <t>38252, 38254</t>
  </si>
  <si>
    <t>Laekumine vee erikasutusest</t>
  </si>
  <si>
    <t>PÕHITEGEVUSE KULUD KOKKU</t>
  </si>
  <si>
    <t>Antud toetused tegevuskuludeks</t>
  </si>
  <si>
    <t>413</t>
  </si>
  <si>
    <t>Sotsiaalabitoetused ja muud toetused füüsilistele isikutele</t>
  </si>
  <si>
    <t>Sihtotstarbelised toetused tegevuskuludeks</t>
  </si>
  <si>
    <t>Muud tegevuskulud</t>
  </si>
  <si>
    <t>50</t>
  </si>
  <si>
    <t>Tööjõukulud</t>
  </si>
  <si>
    <t>55</t>
  </si>
  <si>
    <t>Majandamiskulud</t>
  </si>
  <si>
    <t>60</t>
  </si>
  <si>
    <t>Muud kulud</t>
  </si>
  <si>
    <t>PÕHITEGEVUSE TULEM</t>
  </si>
  <si>
    <t>INVESTEERIMISTEGEVUS KOKKU</t>
  </si>
  <si>
    <t>381</t>
  </si>
  <si>
    <t>Põhivara müük (+)</t>
  </si>
  <si>
    <t>15</t>
  </si>
  <si>
    <t>Põhivara soetus (-)</t>
  </si>
  <si>
    <t>3502</t>
  </si>
  <si>
    <t xml:space="preserve">Põhivara soetuseks saadav sihtfinantseerimine(+) </t>
  </si>
  <si>
    <t>4502</t>
  </si>
  <si>
    <t>Põhivara soetuseks antav sihtfinantseerimine(-)</t>
  </si>
  <si>
    <t>650</t>
  </si>
  <si>
    <t>Finantstkulud (-)</t>
  </si>
  <si>
    <t>FINANTSEERIMISTEGEVUS</t>
  </si>
  <si>
    <t>2585</t>
  </si>
  <si>
    <t>Kohustuste võtmine (+)</t>
  </si>
  <si>
    <t>2586</t>
  </si>
  <si>
    <t>Kohustuste tasumine (-)</t>
  </si>
  <si>
    <t>100</t>
  </si>
  <si>
    <t>PÕHITEGEVUSE KULUDE JA INVESTEERIMISTEGEVUSE VÄLJAMINEKUTE JAOTUS TEGEVUSALADE JÄRGI</t>
  </si>
  <si>
    <t>01</t>
  </si>
  <si>
    <t>Üldised valitsussektori teenused</t>
  </si>
  <si>
    <t>01111</t>
  </si>
  <si>
    <t>Valla- ja linnavolikogu</t>
  </si>
  <si>
    <t>01112</t>
  </si>
  <si>
    <t>Valla- ja linnavalitsus</t>
  </si>
  <si>
    <t>01114</t>
  </si>
  <si>
    <t>Reservfond</t>
  </si>
  <si>
    <t>01600</t>
  </si>
  <si>
    <t xml:space="preserve">Muud üldised valitsussektori teenused  </t>
  </si>
  <si>
    <t>01700</t>
  </si>
  <si>
    <t>Valitsussektori võla teenindamine</t>
  </si>
  <si>
    <t>Ülalnimetamata üldised valitsussektori kulud kokku</t>
  </si>
  <si>
    <t>03</t>
  </si>
  <si>
    <t>Avalik kord ja julgeolek</t>
  </si>
  <si>
    <t>03100</t>
  </si>
  <si>
    <t>Politsei</t>
  </si>
  <si>
    <t>03200</t>
  </si>
  <si>
    <t>Päästeteenused</t>
  </si>
  <si>
    <t>Muu avalik kord ja julgeolek kokku</t>
  </si>
  <si>
    <t>04</t>
  </si>
  <si>
    <t>Majandus</t>
  </si>
  <si>
    <t>04350</t>
  </si>
  <si>
    <t>Elektrienergia</t>
  </si>
  <si>
    <t>04360</t>
  </si>
  <si>
    <t>Muu energia- ja soojamajandus</t>
  </si>
  <si>
    <t>04510</t>
  </si>
  <si>
    <t>Maanteetransport (vallateede- ja tänavate korrashoid)</t>
  </si>
  <si>
    <t>04710</t>
  </si>
  <si>
    <t>Kaubandus ja laondus</t>
  </si>
  <si>
    <t>04730</t>
  </si>
  <si>
    <t>Turism</t>
  </si>
  <si>
    <t>04740</t>
  </si>
  <si>
    <t>Üldmajanduslikud arendusprojektid</t>
  </si>
  <si>
    <t>04900</t>
  </si>
  <si>
    <t>Muu majandus (sh.majanduse haldamine)</t>
  </si>
  <si>
    <t>05</t>
  </si>
  <si>
    <t>Keskkonnakaitse</t>
  </si>
  <si>
    <t>05100</t>
  </si>
  <si>
    <t>05101</t>
  </si>
  <si>
    <t>Avalike alade puhastus</t>
  </si>
  <si>
    <t>05200</t>
  </si>
  <si>
    <t>Heitveekäitlus</t>
  </si>
  <si>
    <t>05300</t>
  </si>
  <si>
    <t>Saaste vähendamine</t>
  </si>
  <si>
    <t>05400</t>
  </si>
  <si>
    <t>Bioloogilise mitmekesisuse ja maastiku kaitse, haljastus</t>
  </si>
  <si>
    <t>06</t>
  </si>
  <si>
    <t>Elamu- ja kommunaalmajandus</t>
  </si>
  <si>
    <t>06100</t>
  </si>
  <si>
    <t>Elamumajanduse arendamine</t>
  </si>
  <si>
    <t>06300</t>
  </si>
  <si>
    <t>Veevarustus</t>
  </si>
  <si>
    <t>06400</t>
  </si>
  <si>
    <t>Tänavavalgustus</t>
  </si>
  <si>
    <t>06605</t>
  </si>
  <si>
    <t>Muu elamu- ja kommunaalmajanduse tegevus</t>
  </si>
  <si>
    <t>07</t>
  </si>
  <si>
    <t>Tervishoid</t>
  </si>
  <si>
    <t>08</t>
  </si>
  <si>
    <t>Vaba aeg, kultuur ja religioon</t>
  </si>
  <si>
    <t>08102</t>
  </si>
  <si>
    <t>Sport</t>
  </si>
  <si>
    <t>08103</t>
  </si>
  <si>
    <t>Puhkepargid ja -baasid</t>
  </si>
  <si>
    <t>08107</t>
  </si>
  <si>
    <t>Noorsootöö ja noortekeskused</t>
  </si>
  <si>
    <t>08109</t>
  </si>
  <si>
    <t>Vaba aja üritused</t>
  </si>
  <si>
    <t>08201</t>
  </si>
  <si>
    <t>Raamatukogud</t>
  </si>
  <si>
    <t>08202</t>
  </si>
  <si>
    <t>Rahvakultuur</t>
  </si>
  <si>
    <t>08203</t>
  </si>
  <si>
    <t>Muuseumid</t>
  </si>
  <si>
    <t>08235</t>
  </si>
  <si>
    <t>Audiovisuaal, sh kinod</t>
  </si>
  <si>
    <t>08300</t>
  </si>
  <si>
    <t>Ringhäälingu- ja kirjastamisteenused</t>
  </si>
  <si>
    <t>08400</t>
  </si>
  <si>
    <t>Religiooni- ja muud ühiskonnateenused</t>
  </si>
  <si>
    <t>08600</t>
  </si>
  <si>
    <t>Muu vaba aeg, kultuur, religioon, sh. haldus</t>
  </si>
  <si>
    <t>09</t>
  </si>
  <si>
    <t>Haridus</t>
  </si>
  <si>
    <t>09110</t>
  </si>
  <si>
    <t>Alusharidus (lasteaiad)</t>
  </si>
  <si>
    <t>09210-09221</t>
  </si>
  <si>
    <t>Üldhariduskoolid, sh LAK</t>
  </si>
  <si>
    <t>09510</t>
  </si>
  <si>
    <t>Noorte huviharidus ja huvitegevus</t>
  </si>
  <si>
    <t>09600</t>
  </si>
  <si>
    <t>Koolitransport</t>
  </si>
  <si>
    <t>09601</t>
  </si>
  <si>
    <t>Koolitoit</t>
  </si>
  <si>
    <t>09602</t>
  </si>
  <si>
    <t>Öömaja</t>
  </si>
  <si>
    <t>09800</t>
  </si>
  <si>
    <t>Muu haridus, sh. hariduse haldus</t>
  </si>
  <si>
    <t>10</t>
  </si>
  <si>
    <t>Sotsiaalne kaitse</t>
  </si>
  <si>
    <t>10110</t>
  </si>
  <si>
    <t>Haigete sotsiaalne kaitse</t>
  </si>
  <si>
    <t>10121</t>
  </si>
  <si>
    <t>Muu puuetega inimeste sotsiaalne kaitse</t>
  </si>
  <si>
    <t>10200</t>
  </si>
  <si>
    <t>Eakate sotsiaalhoolekande asutused</t>
  </si>
  <si>
    <t>10201</t>
  </si>
  <si>
    <t>Muu eakate sotsiaalne kaitse</t>
  </si>
  <si>
    <t>10400</t>
  </si>
  <si>
    <t>Laste ja noorte sotsiaalhoolekande asutused</t>
  </si>
  <si>
    <t>10402</t>
  </si>
  <si>
    <t>Muu perekondade ja laste sotsiaalne kaitse</t>
  </si>
  <si>
    <t>10600</t>
  </si>
  <si>
    <t>Eluasemeteenused sotsiaalsetele riskirühmadele</t>
  </si>
  <si>
    <t>10701</t>
  </si>
  <si>
    <t>Riiklik toimetulekutoetus</t>
  </si>
  <si>
    <t>10702</t>
  </si>
  <si>
    <t>Muu sotsiaalsete riskirühmade kaitse</t>
  </si>
  <si>
    <t>10900</t>
  </si>
  <si>
    <t>Muu sotsiaalne kaitse, sh. sotsiaalse kaitse haldus</t>
  </si>
  <si>
    <t>45</t>
  </si>
  <si>
    <t xml:space="preserve">NÕUETE JA KOHUSTUSTE SALDODE MUUTUS </t>
  </si>
  <si>
    <t>2019 eelarve</t>
  </si>
  <si>
    <t>TÕRVA VALD 2019.a. eelarve</t>
  </si>
  <si>
    <t>Kirje</t>
  </si>
  <si>
    <t>Tervishoiukulud  kokku</t>
  </si>
  <si>
    <t xml:space="preserve">LIKVIIDSETE VARADE MUUTUS </t>
  </si>
  <si>
    <t xml:space="preserve">Jäätmekäitlus </t>
  </si>
  <si>
    <t>EELARVE  TULEM</t>
  </si>
  <si>
    <t>Lisa nr 1</t>
  </si>
  <si>
    <t>määrusele nr.</t>
  </si>
  <si>
    <t xml:space="preserve">Tõrva vallavolikogu 19.03.2019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</si>
</sst>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Garamond"/>
      <family val="2"/>
      <charset val="186"/>
      <scheme val="minor"/>
    </font>
    <font>
      <b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sz val="9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rgb="FFFF0000"/>
      <name val="Garamond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6" fillId="0" borderId="0"/>
  </cellStyleXfs>
  <cellXfs count="59">
    <xf numFmtId="0" fontId="0" fillId="0" borderId="0" xfId="0"/>
    <xf numFmtId="49" fontId="1" fillId="0" borderId="0" xfId="0" applyNumberFormat="1" applyFont="1" applyFill="1" applyAlignment="1"/>
    <xf numFmtId="49" fontId="2" fillId="0" borderId="0" xfId="0" applyNumberFormat="1" applyFont="1" applyFill="1" applyAlignment="1"/>
    <xf numFmtId="2" fontId="3" fillId="0" borderId="0" xfId="0" applyNumberFormat="1" applyFont="1" applyFill="1"/>
    <xf numFmtId="2" fontId="1" fillId="0" borderId="0" xfId="0" applyNumberFormat="1" applyFont="1" applyFill="1" applyAlignment="1">
      <alignment horizontal="right"/>
    </xf>
    <xf numFmtId="0" fontId="13" fillId="0" borderId="0" xfId="0" applyFont="1"/>
    <xf numFmtId="4" fontId="15" fillId="0" borderId="0" xfId="0" applyNumberFormat="1" applyFont="1"/>
    <xf numFmtId="0" fontId="0" fillId="0" borderId="0" xfId="0" applyFill="1"/>
    <xf numFmtId="49" fontId="1" fillId="2" borderId="1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left" wrapText="1"/>
    </xf>
    <xf numFmtId="49" fontId="2" fillId="0" borderId="5" xfId="0" applyNumberFormat="1" applyFont="1" applyFill="1" applyBorder="1" applyAlignment="1">
      <alignment horizontal="left" wrapText="1"/>
    </xf>
    <xf numFmtId="49" fontId="8" fillId="0" borderId="5" xfId="0" applyNumberFormat="1" applyFont="1" applyFill="1" applyBorder="1" applyAlignment="1">
      <alignment horizontal="left" wrapText="1"/>
    </xf>
    <xf numFmtId="49" fontId="1" fillId="0" borderId="2" xfId="0" applyNumberFormat="1" applyFont="1" applyFill="1" applyBorder="1" applyAlignment="1">
      <alignment horizontal="left" wrapText="1"/>
    </xf>
    <xf numFmtId="49" fontId="1" fillId="0" borderId="3" xfId="0" applyNumberFormat="1" applyFont="1" applyFill="1" applyBorder="1" applyAlignment="1">
      <alignment horizontal="left" wrapText="1"/>
    </xf>
    <xf numFmtId="4" fontId="1" fillId="0" borderId="4" xfId="1" applyNumberFormat="1" applyFont="1" applyFill="1" applyBorder="1" applyAlignment="1" applyProtection="1"/>
    <xf numFmtId="49" fontId="2" fillId="0" borderId="6" xfId="0" applyNumberFormat="1" applyFont="1" applyFill="1" applyBorder="1" applyAlignment="1">
      <alignment horizontal="left" wrapText="1"/>
    </xf>
    <xf numFmtId="49" fontId="2" fillId="0" borderId="14" xfId="0" applyNumberFormat="1" applyFont="1" applyFill="1" applyBorder="1" applyAlignment="1">
      <alignment horizontal="left" wrapText="1"/>
    </xf>
    <xf numFmtId="4" fontId="1" fillId="0" borderId="4" xfId="1" applyNumberFormat="1" applyFont="1" applyFill="1" applyBorder="1" applyProtection="1">
      <protection locked="0"/>
    </xf>
    <xf numFmtId="49" fontId="8" fillId="0" borderId="14" xfId="0" applyNumberFormat="1" applyFont="1" applyFill="1" applyBorder="1" applyAlignment="1">
      <alignment horizontal="left" wrapText="1"/>
    </xf>
    <xf numFmtId="4" fontId="5" fillId="0" borderId="4" xfId="1" applyNumberFormat="1" applyFont="1" applyFill="1" applyBorder="1" applyAlignment="1" applyProtection="1"/>
    <xf numFmtId="49" fontId="8" fillId="0" borderId="6" xfId="0" applyNumberFormat="1" applyFont="1" applyFill="1" applyBorder="1" applyAlignment="1">
      <alignment horizontal="left"/>
    </xf>
    <xf numFmtId="49" fontId="12" fillId="0" borderId="3" xfId="0" applyNumberFormat="1" applyFont="1" applyFill="1" applyBorder="1" applyAlignment="1">
      <alignment horizontal="left" wrapText="1"/>
    </xf>
    <xf numFmtId="49" fontId="14" fillId="0" borderId="18" xfId="0" applyNumberFormat="1" applyFont="1" applyFill="1" applyBorder="1" applyAlignment="1">
      <alignment horizontal="right" wrapText="1"/>
    </xf>
    <xf numFmtId="49" fontId="9" fillId="0" borderId="14" xfId="0" applyNumberFormat="1" applyFont="1" applyFill="1" applyBorder="1" applyAlignment="1">
      <alignment horizontal="left" wrapText="1"/>
    </xf>
    <xf numFmtId="49" fontId="8" fillId="0" borderId="6" xfId="0" applyNumberFormat="1" applyFont="1" applyFill="1" applyBorder="1" applyAlignment="1">
      <alignment horizontal="left" wrapText="1"/>
    </xf>
    <xf numFmtId="49" fontId="7" fillId="0" borderId="18" xfId="0" applyNumberFormat="1" applyFont="1" applyFill="1" applyBorder="1" applyAlignment="1">
      <alignment horizontal="left" wrapText="1"/>
    </xf>
    <xf numFmtId="49" fontId="7" fillId="0" borderId="15" xfId="0" applyNumberFormat="1" applyFont="1" applyFill="1" applyBorder="1" applyAlignment="1">
      <alignment horizontal="left" wrapText="1"/>
    </xf>
    <xf numFmtId="49" fontId="2" fillId="0" borderId="16" xfId="0" applyNumberFormat="1" applyFont="1" applyFill="1" applyBorder="1" applyAlignment="1">
      <alignment horizontal="left" wrapText="1"/>
    </xf>
    <xf numFmtId="4" fontId="2" fillId="0" borderId="17" xfId="1" applyNumberFormat="1" applyFont="1" applyFill="1" applyBorder="1" applyProtection="1">
      <protection locked="0"/>
    </xf>
    <xf numFmtId="49" fontId="7" fillId="0" borderId="9" xfId="0" applyNumberFormat="1" applyFont="1" applyFill="1" applyBorder="1" applyAlignment="1">
      <alignment horizontal="left" wrapText="1"/>
    </xf>
    <xf numFmtId="4" fontId="2" fillId="0" borderId="10" xfId="1" applyNumberFormat="1" applyFont="1" applyFill="1" applyBorder="1" applyProtection="1">
      <protection locked="0"/>
    </xf>
    <xf numFmtId="49" fontId="7" fillId="0" borderId="19" xfId="0" applyNumberFormat="1" applyFont="1" applyFill="1" applyBorder="1" applyAlignment="1">
      <alignment horizontal="left" wrapText="1"/>
    </xf>
    <xf numFmtId="4" fontId="2" fillId="0" borderId="20" xfId="1" applyNumberFormat="1" applyFont="1" applyFill="1" applyBorder="1" applyProtection="1">
      <protection locked="0"/>
    </xf>
    <xf numFmtId="49" fontId="7" fillId="0" borderId="7" xfId="0" applyNumberFormat="1" applyFont="1" applyFill="1" applyBorder="1" applyAlignment="1">
      <alignment horizontal="left" wrapText="1"/>
    </xf>
    <xf numFmtId="4" fontId="2" fillId="0" borderId="8" xfId="1" applyNumberFormat="1" applyFont="1" applyFill="1" applyBorder="1" applyProtection="1">
      <protection locked="0"/>
    </xf>
    <xf numFmtId="49" fontId="2" fillId="0" borderId="21" xfId="0" applyNumberFormat="1" applyFont="1" applyFill="1" applyBorder="1" applyAlignment="1">
      <alignment horizontal="left" wrapText="1"/>
    </xf>
    <xf numFmtId="4" fontId="2" fillId="0" borderId="22" xfId="1" applyNumberFormat="1" applyFont="1" applyFill="1" applyBorder="1" applyProtection="1">
      <protection locked="0"/>
    </xf>
    <xf numFmtId="49" fontId="7" fillId="0" borderId="11" xfId="0" applyNumberFormat="1" applyFont="1" applyFill="1" applyBorder="1" applyAlignment="1">
      <alignment horizontal="left" wrapText="1"/>
    </xf>
    <xf numFmtId="49" fontId="8" fillId="0" borderId="12" xfId="0" applyNumberFormat="1" applyFont="1" applyFill="1" applyBorder="1" applyAlignment="1">
      <alignment horizontal="left" wrapText="1"/>
    </xf>
    <xf numFmtId="4" fontId="2" fillId="0" borderId="13" xfId="1" applyNumberFormat="1" applyFont="1" applyFill="1" applyBorder="1" applyProtection="1">
      <protection locked="0"/>
    </xf>
    <xf numFmtId="4" fontId="3" fillId="0" borderId="20" xfId="1" applyNumberFormat="1" applyFont="1" applyFill="1" applyBorder="1" applyAlignment="1" applyProtection="1"/>
    <xf numFmtId="4" fontId="3" fillId="0" borderId="8" xfId="2" applyNumberFormat="1" applyFont="1" applyFill="1" applyBorder="1" applyProtection="1">
      <protection locked="0"/>
    </xf>
    <xf numFmtId="4" fontId="3" fillId="0" borderId="22" xfId="2" applyNumberFormat="1" applyFont="1" applyFill="1" applyBorder="1"/>
    <xf numFmtId="49" fontId="5" fillId="4" borderId="2" xfId="0" applyNumberFormat="1" applyFont="1" applyFill="1" applyBorder="1" applyAlignment="1">
      <alignment horizontal="left" wrapText="1"/>
    </xf>
    <xf numFmtId="49" fontId="5" fillId="4" borderId="3" xfId="0" applyNumberFormat="1" applyFont="1" applyFill="1" applyBorder="1" applyAlignment="1">
      <alignment horizontal="left" wrapText="1"/>
    </xf>
    <xf numFmtId="4" fontId="5" fillId="4" borderId="4" xfId="1" applyNumberFormat="1" applyFont="1" applyFill="1" applyBorder="1" applyAlignment="1" applyProtection="1"/>
    <xf numFmtId="49" fontId="1" fillId="4" borderId="2" xfId="0" applyNumberFormat="1" applyFont="1" applyFill="1" applyBorder="1" applyAlignment="1">
      <alignment horizontal="left" wrapText="1"/>
    </xf>
    <xf numFmtId="49" fontId="1" fillId="4" borderId="3" xfId="0" applyNumberFormat="1" applyFont="1" applyFill="1" applyBorder="1" applyAlignment="1">
      <alignment horizontal="left" wrapText="1"/>
    </xf>
    <xf numFmtId="4" fontId="1" fillId="4" borderId="4" xfId="1" applyNumberFormat="1" applyFont="1" applyFill="1" applyBorder="1" applyAlignment="1" applyProtection="1"/>
    <xf numFmtId="49" fontId="10" fillId="4" borderId="3" xfId="0" applyNumberFormat="1" applyFont="1" applyFill="1" applyBorder="1" applyAlignment="1">
      <alignment horizontal="left" wrapText="1"/>
    </xf>
    <xf numFmtId="4" fontId="5" fillId="4" borderId="4" xfId="2" applyNumberFormat="1" applyFont="1" applyFill="1" applyBorder="1"/>
    <xf numFmtId="49" fontId="10" fillId="4" borderId="3" xfId="0" applyNumberFormat="1" applyFont="1" applyFill="1" applyBorder="1" applyAlignment="1">
      <alignment horizontal="left"/>
    </xf>
    <xf numFmtId="4" fontId="5" fillId="4" borderId="4" xfId="2" applyNumberFormat="1" applyFont="1" applyFill="1" applyBorder="1" applyProtection="1">
      <protection locked="0"/>
    </xf>
    <xf numFmtId="49" fontId="1" fillId="3" borderId="2" xfId="0" applyNumberFormat="1" applyFont="1" applyFill="1" applyBorder="1" applyAlignment="1">
      <alignment horizontal="left" wrapText="1"/>
    </xf>
    <xf numFmtId="49" fontId="1" fillId="3" borderId="3" xfId="0" applyNumberFormat="1" applyFont="1" applyFill="1" applyBorder="1" applyAlignment="1">
      <alignment horizontal="left" wrapText="1"/>
    </xf>
    <xf numFmtId="4" fontId="5" fillId="3" borderId="4" xfId="2" applyNumberFormat="1" applyFont="1" applyFill="1" applyBorder="1"/>
    <xf numFmtId="4" fontId="5" fillId="4" borderId="4" xfId="2" applyNumberFormat="1" applyFont="1" applyFill="1" applyBorder="1" applyAlignment="1" applyProtection="1"/>
    <xf numFmtId="0" fontId="11" fillId="0" borderId="16" xfId="1" applyFont="1" applyFill="1" applyBorder="1" applyAlignment="1">
      <alignment horizontal="left"/>
    </xf>
    <xf numFmtId="0" fontId="13" fillId="0" borderId="0" xfId="0" applyFont="1" applyAlignment="1">
      <alignment horizontal="right"/>
    </xf>
  </cellXfs>
  <cellStyles count="3">
    <cellStyle name="Normaallaad" xfId="0" builtinId="0"/>
    <cellStyle name="Normal 2" xfId="2"/>
    <cellStyle name="Normal_Sheet1 2" xfId="1"/>
  </cellStyles>
  <dxfs count="1">
    <dxf>
      <fill>
        <patternFill>
          <bgColor indexed="14"/>
        </patternFill>
      </fill>
    </dxf>
  </dxfs>
  <tableStyles count="0" defaultTableStyle="TableStyleMedium2" defaultPivotStyle="PivotStyleLight16"/>
  <colors>
    <mruColors>
      <color rgb="FF00CC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rgaanilin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rgaaniline">
      <a:majorFont>
        <a:latin typeface="Garamond" panose="02020404030301010803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Garamond" panose="02020404030301010803"/>
        <a:ea typeface=""/>
        <a:cs typeface=""/>
        <a:font script="Jpan" typeface="ＭＳ Ｐ明朝"/>
        <a:font script="Hang" typeface="바탕"/>
        <a:font script="Hans" typeface="方正舒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Orgaaniline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lumMod val="110000"/>
              </a:schemeClr>
            </a:gs>
            <a:gs pos="100000">
              <a:schemeClr val="phClr">
                <a:tint val="82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74000"/>
                <a:satMod val="130000"/>
                <a:lumMod val="90000"/>
              </a:schemeClr>
              <a:schemeClr val="phClr">
                <a:tint val="94000"/>
                <a:satMod val="120000"/>
                <a:lumMod val="104000"/>
              </a:schemeClr>
            </a:duotone>
          </a:blip>
          <a:tile tx="0" ty="0" sx="100000" sy="100000" flip="none" algn="tl"/>
        </a:blip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innerShdw blurRad="25400" dist="12700" dir="13500000">
              <a:srgbClr val="000000">
                <a:alpha val="45000"/>
              </a:srgbClr>
            </a:innerShdw>
          </a:effectLst>
        </a:effectStyle>
        <a:effectStyle>
          <a:effectLst>
            <a:outerShdw blurRad="38100" dist="25400" dir="5400000" rotWithShape="0">
              <a:srgbClr val="000000">
                <a:alpha val="6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88000"/>
                <a:lumMod val="98000"/>
              </a:schemeClr>
            </a:gs>
          </a:gsLst>
          <a:lin ang="5400000" scaled="0"/>
        </a:gradFill>
        <a:blipFill>
          <a:blip xmlns:r="http://schemas.openxmlformats.org/officeDocument/2006/relationships" r:embed="rId2"/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rganic" id="{28CDC826-8792-45C0-861B-85EB3ADEDA33}" vid="{7DAC20F1-423D-49E2-BD0B-50532748BAD0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4"/>
  <sheetViews>
    <sheetView tabSelected="1" topLeftCell="A25" zoomScale="115" zoomScaleNormal="115" workbookViewId="0">
      <selection activeCell="D21" sqref="D21"/>
    </sheetView>
  </sheetViews>
  <sheetFormatPr defaultRowHeight="19.5" customHeight="1" x14ac:dyDescent="0.25"/>
  <cols>
    <col min="1" max="1" width="12.42578125" customWidth="1"/>
    <col min="2" max="2" width="45.42578125" customWidth="1"/>
    <col min="3" max="3" width="27.5703125" customWidth="1"/>
    <col min="4" max="5" width="19.5703125" customWidth="1"/>
  </cols>
  <sheetData>
    <row r="1" spans="1:3" ht="19.5" customHeight="1" x14ac:dyDescent="0.25">
      <c r="C1" s="58" t="s">
        <v>184</v>
      </c>
    </row>
    <row r="2" spans="1:3" ht="19.5" customHeight="1" x14ac:dyDescent="0.25">
      <c r="C2" s="5" t="s">
        <v>186</v>
      </c>
    </row>
    <row r="3" spans="1:3" ht="19.5" customHeight="1" x14ac:dyDescent="0.25">
      <c r="C3" s="5" t="s">
        <v>185</v>
      </c>
    </row>
    <row r="4" spans="1:3" ht="19.5" customHeight="1" thickBot="1" x14ac:dyDescent="0.3">
      <c r="A4" s="1" t="s">
        <v>178</v>
      </c>
      <c r="B4" s="3"/>
      <c r="C4" s="3"/>
    </row>
    <row r="5" spans="1:3" ht="19.5" customHeight="1" thickBot="1" x14ac:dyDescent="0.3">
      <c r="A5" s="2"/>
      <c r="B5" s="4"/>
      <c r="C5" s="8" t="s">
        <v>177</v>
      </c>
    </row>
    <row r="6" spans="1:3" ht="19.5" customHeight="1" thickBot="1" x14ac:dyDescent="0.3">
      <c r="A6" s="43" t="s">
        <v>179</v>
      </c>
      <c r="B6" s="44" t="s">
        <v>0</v>
      </c>
      <c r="C6" s="45">
        <f>C7+C11+C12+C16</f>
        <v>8271238</v>
      </c>
    </row>
    <row r="7" spans="1:3" ht="19.5" customHeight="1" thickBot="1" x14ac:dyDescent="0.3">
      <c r="A7" s="12" t="s">
        <v>1</v>
      </c>
      <c r="B7" s="13" t="s">
        <v>2</v>
      </c>
      <c r="C7" s="14">
        <f>SUM(C8:C10)</f>
        <v>4635600</v>
      </c>
    </row>
    <row r="8" spans="1:3" ht="19.5" customHeight="1" x14ac:dyDescent="0.25">
      <c r="A8" s="33" t="s">
        <v>3</v>
      </c>
      <c r="B8" s="15" t="s">
        <v>4</v>
      </c>
      <c r="C8" s="34">
        <v>4330000</v>
      </c>
    </row>
    <row r="9" spans="1:3" ht="19.5" customHeight="1" x14ac:dyDescent="0.25">
      <c r="A9" s="29" t="s">
        <v>5</v>
      </c>
      <c r="B9" s="10" t="s">
        <v>6</v>
      </c>
      <c r="C9" s="30">
        <v>305000</v>
      </c>
    </row>
    <row r="10" spans="1:3" ht="19.5" customHeight="1" thickBot="1" x14ac:dyDescent="0.3">
      <c r="A10" s="31" t="s">
        <v>7</v>
      </c>
      <c r="B10" s="16" t="s">
        <v>8</v>
      </c>
      <c r="C10" s="32">
        <v>600</v>
      </c>
    </row>
    <row r="11" spans="1:3" ht="19.5" customHeight="1" thickBot="1" x14ac:dyDescent="0.3">
      <c r="A11" s="12" t="s">
        <v>9</v>
      </c>
      <c r="B11" s="13" t="s">
        <v>10</v>
      </c>
      <c r="C11" s="17">
        <v>364023</v>
      </c>
    </row>
    <row r="12" spans="1:3" ht="19.5" customHeight="1" thickBot="1" x14ac:dyDescent="0.3">
      <c r="A12" s="12"/>
      <c r="B12" s="13" t="s">
        <v>11</v>
      </c>
      <c r="C12" s="14">
        <f>C13+C14+C15</f>
        <v>3243615</v>
      </c>
    </row>
    <row r="13" spans="1:3" ht="19.5" customHeight="1" x14ac:dyDescent="0.25">
      <c r="A13" s="33" t="s">
        <v>12</v>
      </c>
      <c r="B13" s="15" t="s">
        <v>13</v>
      </c>
      <c r="C13" s="34">
        <v>946980</v>
      </c>
    </row>
    <row r="14" spans="1:3" ht="19.5" customHeight="1" x14ac:dyDescent="0.25">
      <c r="A14" s="29" t="s">
        <v>14</v>
      </c>
      <c r="B14" s="10" t="s">
        <v>15</v>
      </c>
      <c r="C14" s="30">
        <v>2229419</v>
      </c>
    </row>
    <row r="15" spans="1:3" ht="19.5" customHeight="1" thickBot="1" x14ac:dyDescent="0.3">
      <c r="A15" s="31" t="s">
        <v>16</v>
      </c>
      <c r="B15" s="16" t="s">
        <v>17</v>
      </c>
      <c r="C15" s="32">
        <v>67216</v>
      </c>
    </row>
    <row r="16" spans="1:3" ht="19.5" customHeight="1" thickBot="1" x14ac:dyDescent="0.3">
      <c r="A16" s="12"/>
      <c r="B16" s="13" t="s">
        <v>18</v>
      </c>
      <c r="C16" s="14">
        <f>SUM(C17:C18)</f>
        <v>28000</v>
      </c>
    </row>
    <row r="17" spans="1:3" ht="19.5" customHeight="1" x14ac:dyDescent="0.25">
      <c r="A17" s="33" t="s">
        <v>19</v>
      </c>
      <c r="B17" s="15" t="s">
        <v>20</v>
      </c>
      <c r="C17" s="34">
        <v>8000</v>
      </c>
    </row>
    <row r="18" spans="1:3" ht="21.75" customHeight="1" thickBot="1" x14ac:dyDescent="0.3">
      <c r="A18" s="31" t="s">
        <v>21</v>
      </c>
      <c r="B18" s="16" t="s">
        <v>22</v>
      </c>
      <c r="C18" s="32">
        <v>20000</v>
      </c>
    </row>
    <row r="19" spans="1:3" ht="19.5" customHeight="1" thickBot="1" x14ac:dyDescent="0.3">
      <c r="A19" s="46"/>
      <c r="B19" s="47" t="s">
        <v>23</v>
      </c>
      <c r="C19" s="48">
        <f>C20+C23</f>
        <v>8023118.1600000001</v>
      </c>
    </row>
    <row r="20" spans="1:3" ht="19.5" customHeight="1" thickBot="1" x14ac:dyDescent="0.3">
      <c r="A20" s="12"/>
      <c r="B20" s="13" t="s">
        <v>24</v>
      </c>
      <c r="C20" s="14">
        <f>C21+C22</f>
        <v>550050.27</v>
      </c>
    </row>
    <row r="21" spans="1:3" ht="19.5" customHeight="1" x14ac:dyDescent="0.25">
      <c r="A21" s="33" t="s">
        <v>25</v>
      </c>
      <c r="B21" s="20" t="s">
        <v>26</v>
      </c>
      <c r="C21" s="34">
        <v>286882.27</v>
      </c>
    </row>
    <row r="22" spans="1:3" ht="20.25" customHeight="1" thickBot="1" x14ac:dyDescent="0.3">
      <c r="A22" s="31" t="s">
        <v>175</v>
      </c>
      <c r="B22" s="18" t="s">
        <v>27</v>
      </c>
      <c r="C22" s="40">
        <v>263168</v>
      </c>
    </row>
    <row r="23" spans="1:3" ht="19.5" customHeight="1" thickBot="1" x14ac:dyDescent="0.3">
      <c r="A23" s="12"/>
      <c r="B23" s="13" t="s">
        <v>28</v>
      </c>
      <c r="C23" s="19">
        <f>C24+C25+C26</f>
        <v>7473067.8899999997</v>
      </c>
    </row>
    <row r="24" spans="1:3" ht="19.5" customHeight="1" x14ac:dyDescent="0.25">
      <c r="A24" s="33" t="s">
        <v>29</v>
      </c>
      <c r="B24" s="15" t="s">
        <v>30</v>
      </c>
      <c r="C24" s="34">
        <v>4769712.09</v>
      </c>
    </row>
    <row r="25" spans="1:3" ht="19.5" customHeight="1" x14ac:dyDescent="0.25">
      <c r="A25" s="29" t="s">
        <v>31</v>
      </c>
      <c r="B25" s="10" t="s">
        <v>32</v>
      </c>
      <c r="C25" s="30">
        <v>2663210.7999999998</v>
      </c>
    </row>
    <row r="26" spans="1:3" ht="19.5" customHeight="1" thickBot="1" x14ac:dyDescent="0.3">
      <c r="A26" s="31" t="s">
        <v>33</v>
      </c>
      <c r="B26" s="16" t="s">
        <v>34</v>
      </c>
      <c r="C26" s="32">
        <v>40145</v>
      </c>
    </row>
    <row r="27" spans="1:3" ht="19.5" customHeight="1" thickBot="1" x14ac:dyDescent="0.3">
      <c r="A27" s="53"/>
      <c r="B27" s="54" t="s">
        <v>35</v>
      </c>
      <c r="C27" s="55">
        <f>C6-C19</f>
        <v>248119.83999999985</v>
      </c>
    </row>
    <row r="28" spans="1:3" ht="19.5" customHeight="1" thickBot="1" x14ac:dyDescent="0.3">
      <c r="A28" s="46"/>
      <c r="B28" s="49" t="s">
        <v>36</v>
      </c>
      <c r="C28" s="50">
        <f>C29+C30+C31+C32+C33</f>
        <v>-1210888</v>
      </c>
    </row>
    <row r="29" spans="1:3" ht="19.5" customHeight="1" x14ac:dyDescent="0.25">
      <c r="A29" s="33" t="s">
        <v>37</v>
      </c>
      <c r="B29" s="15" t="s">
        <v>38</v>
      </c>
      <c r="C29" s="34">
        <v>60000</v>
      </c>
    </row>
    <row r="30" spans="1:3" ht="19.5" customHeight="1" x14ac:dyDescent="0.25">
      <c r="A30" s="29" t="s">
        <v>39</v>
      </c>
      <c r="B30" s="10" t="s">
        <v>40</v>
      </c>
      <c r="C30" s="30">
        <v>-1696388</v>
      </c>
    </row>
    <row r="31" spans="1:3" ht="21.75" customHeight="1" x14ac:dyDescent="0.25">
      <c r="A31" s="29" t="s">
        <v>41</v>
      </c>
      <c r="B31" s="9" t="s">
        <v>42</v>
      </c>
      <c r="C31" s="30">
        <v>562500</v>
      </c>
    </row>
    <row r="32" spans="1:3" ht="21" customHeight="1" x14ac:dyDescent="0.25">
      <c r="A32" s="29" t="s">
        <v>43</v>
      </c>
      <c r="B32" s="10" t="s">
        <v>44</v>
      </c>
      <c r="C32" s="30">
        <v>-107000</v>
      </c>
    </row>
    <row r="33" spans="1:5" ht="19.5" customHeight="1" thickBot="1" x14ac:dyDescent="0.3">
      <c r="A33" s="31" t="s">
        <v>45</v>
      </c>
      <c r="B33" s="16" t="s">
        <v>46</v>
      </c>
      <c r="C33" s="32">
        <v>-30000</v>
      </c>
    </row>
    <row r="34" spans="1:5" ht="21.75" customHeight="1" thickBot="1" x14ac:dyDescent="0.3">
      <c r="A34" s="53"/>
      <c r="B34" s="54" t="s">
        <v>183</v>
      </c>
      <c r="C34" s="55">
        <f>C27+C28</f>
        <v>-962768.16000000015</v>
      </c>
    </row>
    <row r="35" spans="1:5" ht="19.5" customHeight="1" thickBot="1" x14ac:dyDescent="0.3">
      <c r="A35" s="46"/>
      <c r="B35" s="47" t="s">
        <v>47</v>
      </c>
      <c r="C35" s="50">
        <f>C36+C37</f>
        <v>304810.59999999998</v>
      </c>
    </row>
    <row r="36" spans="1:5" ht="19.5" customHeight="1" x14ac:dyDescent="0.25">
      <c r="A36" s="33" t="s">
        <v>48</v>
      </c>
      <c r="B36" s="15" t="s">
        <v>49</v>
      </c>
      <c r="C36" s="41">
        <v>627000</v>
      </c>
    </row>
    <row r="37" spans="1:5" ht="19.5" customHeight="1" thickBot="1" x14ac:dyDescent="0.3">
      <c r="A37" s="31" t="s">
        <v>50</v>
      </c>
      <c r="B37" s="16" t="s">
        <v>51</v>
      </c>
      <c r="C37" s="32">
        <v>-322189.40000000002</v>
      </c>
    </row>
    <row r="38" spans="1:5" ht="19.5" customHeight="1" thickBot="1" x14ac:dyDescent="0.3">
      <c r="A38" s="46" t="s">
        <v>52</v>
      </c>
      <c r="B38" s="51" t="s">
        <v>181</v>
      </c>
      <c r="C38" s="52">
        <v>-681679.54</v>
      </c>
    </row>
    <row r="39" spans="1:5" ht="18.75" customHeight="1" thickBot="1" x14ac:dyDescent="0.3">
      <c r="A39" s="46"/>
      <c r="B39" s="49" t="s">
        <v>176</v>
      </c>
      <c r="C39" s="50">
        <v>-23721.98</v>
      </c>
    </row>
    <row r="40" spans="1:5" s="7" customFormat="1" ht="12" customHeight="1" thickBot="1" x14ac:dyDescent="0.3">
      <c r="A40" s="35"/>
      <c r="B40" s="22"/>
      <c r="C40" s="42"/>
    </row>
    <row r="41" spans="1:5" ht="30" customHeight="1" thickBot="1" x14ac:dyDescent="0.3">
      <c r="A41" s="12"/>
      <c r="B41" s="21" t="s">
        <v>53</v>
      </c>
      <c r="C41" s="19">
        <f>C42+C49+C53+C61+C67+C72+C74+C86+C94</f>
        <v>9856506.1600000001</v>
      </c>
      <c r="D41" s="6"/>
      <c r="E41" s="6"/>
    </row>
    <row r="42" spans="1:5" ht="19.5" customHeight="1" thickBot="1" x14ac:dyDescent="0.3">
      <c r="A42" s="46" t="s">
        <v>54</v>
      </c>
      <c r="B42" s="47" t="s">
        <v>55</v>
      </c>
      <c r="C42" s="56">
        <f>SUM(C43:C48)</f>
        <v>1089960</v>
      </c>
      <c r="D42" s="6"/>
      <c r="E42" s="6"/>
    </row>
    <row r="43" spans="1:5" ht="19.5" customHeight="1" x14ac:dyDescent="0.25">
      <c r="A43" s="26" t="s">
        <v>56</v>
      </c>
      <c r="B43" s="27" t="s">
        <v>57</v>
      </c>
      <c r="C43" s="28">
        <v>70040</v>
      </c>
    </row>
    <row r="44" spans="1:5" ht="19.5" customHeight="1" x14ac:dyDescent="0.25">
      <c r="A44" s="29" t="s">
        <v>58</v>
      </c>
      <c r="B44" s="10" t="s">
        <v>59</v>
      </c>
      <c r="C44" s="30">
        <v>802120</v>
      </c>
    </row>
    <row r="45" spans="1:5" ht="19.5" customHeight="1" x14ac:dyDescent="0.25">
      <c r="A45" s="29" t="s">
        <v>60</v>
      </c>
      <c r="B45" s="10" t="s">
        <v>61</v>
      </c>
      <c r="C45" s="30">
        <v>40000</v>
      </c>
    </row>
    <row r="46" spans="1:5" ht="19.5" customHeight="1" x14ac:dyDescent="0.25">
      <c r="A46" s="29" t="s">
        <v>62</v>
      </c>
      <c r="B46" s="10" t="s">
        <v>63</v>
      </c>
      <c r="C46" s="30">
        <v>135000</v>
      </c>
    </row>
    <row r="47" spans="1:5" ht="19.5" customHeight="1" x14ac:dyDescent="0.25">
      <c r="A47" s="29" t="s">
        <v>64</v>
      </c>
      <c r="B47" s="10" t="s">
        <v>65</v>
      </c>
      <c r="C47" s="30">
        <v>30000</v>
      </c>
    </row>
    <row r="48" spans="1:5" ht="19.5" customHeight="1" thickBot="1" x14ac:dyDescent="0.3">
      <c r="A48" s="31"/>
      <c r="B48" s="23" t="s">
        <v>66</v>
      </c>
      <c r="C48" s="32">
        <v>12800</v>
      </c>
    </row>
    <row r="49" spans="1:3" ht="19.5" customHeight="1" thickBot="1" x14ac:dyDescent="0.3">
      <c r="A49" s="46" t="s">
        <v>67</v>
      </c>
      <c r="B49" s="47" t="s">
        <v>68</v>
      </c>
      <c r="C49" s="56">
        <f>SUM(C50:C52)</f>
        <v>17444</v>
      </c>
    </row>
    <row r="50" spans="1:3" ht="19.5" customHeight="1" x14ac:dyDescent="0.25">
      <c r="A50" s="33" t="s">
        <v>69</v>
      </c>
      <c r="B50" s="15" t="s">
        <v>70</v>
      </c>
      <c r="C50" s="34">
        <v>2244</v>
      </c>
    </row>
    <row r="51" spans="1:3" ht="19.5" customHeight="1" x14ac:dyDescent="0.25">
      <c r="A51" s="29" t="s">
        <v>71</v>
      </c>
      <c r="B51" s="10" t="s">
        <v>72</v>
      </c>
      <c r="C51" s="30">
        <v>15200</v>
      </c>
    </row>
    <row r="52" spans="1:3" ht="19.5" customHeight="1" thickBot="1" x14ac:dyDescent="0.3">
      <c r="A52" s="31"/>
      <c r="B52" s="16" t="s">
        <v>73</v>
      </c>
      <c r="C52" s="32">
        <v>0</v>
      </c>
    </row>
    <row r="53" spans="1:3" ht="19.5" customHeight="1" thickBot="1" x14ac:dyDescent="0.3">
      <c r="A53" s="46" t="s">
        <v>74</v>
      </c>
      <c r="B53" s="47" t="s">
        <v>75</v>
      </c>
      <c r="C53" s="56">
        <f>SUM(C54:C60)</f>
        <v>1630153</v>
      </c>
    </row>
    <row r="54" spans="1:3" ht="19.5" customHeight="1" x14ac:dyDescent="0.25">
      <c r="A54" s="33" t="s">
        <v>76</v>
      </c>
      <c r="B54" s="24" t="s">
        <v>77</v>
      </c>
      <c r="C54" s="34">
        <v>11300</v>
      </c>
    </row>
    <row r="55" spans="1:3" ht="19.5" customHeight="1" x14ac:dyDescent="0.25">
      <c r="A55" s="29" t="s">
        <v>78</v>
      </c>
      <c r="B55" s="11" t="s">
        <v>79</v>
      </c>
      <c r="C55" s="30">
        <v>38530</v>
      </c>
    </row>
    <row r="56" spans="1:3" ht="18.75" customHeight="1" x14ac:dyDescent="0.25">
      <c r="A56" s="29" t="s">
        <v>80</v>
      </c>
      <c r="B56" s="11" t="s">
        <v>81</v>
      </c>
      <c r="C56" s="30">
        <v>250000</v>
      </c>
    </row>
    <row r="57" spans="1:3" ht="19.5" customHeight="1" x14ac:dyDescent="0.25">
      <c r="A57" s="29" t="s">
        <v>82</v>
      </c>
      <c r="B57" s="11" t="s">
        <v>83</v>
      </c>
      <c r="C57" s="30">
        <v>47977</v>
      </c>
    </row>
    <row r="58" spans="1:3" ht="19.5" customHeight="1" x14ac:dyDescent="0.25">
      <c r="A58" s="29" t="s">
        <v>84</v>
      </c>
      <c r="B58" s="11" t="s">
        <v>85</v>
      </c>
      <c r="C58" s="30">
        <v>4880</v>
      </c>
    </row>
    <row r="59" spans="1:3" ht="19.5" customHeight="1" x14ac:dyDescent="0.25">
      <c r="A59" s="29" t="s">
        <v>86</v>
      </c>
      <c r="B59" s="11" t="s">
        <v>87</v>
      </c>
      <c r="C59" s="30">
        <v>1125200</v>
      </c>
    </row>
    <row r="60" spans="1:3" ht="19.5" customHeight="1" thickBot="1" x14ac:dyDescent="0.3">
      <c r="A60" s="31" t="s">
        <v>88</v>
      </c>
      <c r="B60" s="18" t="s">
        <v>89</v>
      </c>
      <c r="C60" s="32">
        <v>152266</v>
      </c>
    </row>
    <row r="61" spans="1:3" ht="19.5" customHeight="1" thickBot="1" x14ac:dyDescent="0.3">
      <c r="A61" s="46" t="s">
        <v>90</v>
      </c>
      <c r="B61" s="47" t="s">
        <v>91</v>
      </c>
      <c r="C61" s="56">
        <f>SUM(C62:C66)</f>
        <v>448877.26</v>
      </c>
    </row>
    <row r="62" spans="1:3" ht="19.5" customHeight="1" x14ac:dyDescent="0.25">
      <c r="A62" s="33" t="s">
        <v>92</v>
      </c>
      <c r="B62" s="24" t="s">
        <v>182</v>
      </c>
      <c r="C62" s="34">
        <v>49939.01</v>
      </c>
    </row>
    <row r="63" spans="1:3" ht="19.5" customHeight="1" x14ac:dyDescent="0.25">
      <c r="A63" s="29" t="s">
        <v>93</v>
      </c>
      <c r="B63" s="11" t="s">
        <v>94</v>
      </c>
      <c r="C63" s="30">
        <v>123000</v>
      </c>
    </row>
    <row r="64" spans="1:3" ht="19.5" customHeight="1" x14ac:dyDescent="0.25">
      <c r="A64" s="29" t="s">
        <v>95</v>
      </c>
      <c r="B64" s="11" t="s">
        <v>96</v>
      </c>
      <c r="C64" s="30">
        <v>17700</v>
      </c>
    </row>
    <row r="65" spans="1:3" ht="19.5" customHeight="1" x14ac:dyDescent="0.25">
      <c r="A65" s="29" t="s">
        <v>97</v>
      </c>
      <c r="B65" s="11" t="s">
        <v>98</v>
      </c>
      <c r="C65" s="30">
        <v>8000</v>
      </c>
    </row>
    <row r="66" spans="1:3" ht="24" customHeight="1" thickBot="1" x14ac:dyDescent="0.3">
      <c r="A66" s="31" t="s">
        <v>99</v>
      </c>
      <c r="B66" s="18" t="s">
        <v>100</v>
      </c>
      <c r="C66" s="32">
        <v>250238.25</v>
      </c>
    </row>
    <row r="67" spans="1:3" ht="19.5" customHeight="1" thickBot="1" x14ac:dyDescent="0.3">
      <c r="A67" s="46" t="s">
        <v>101</v>
      </c>
      <c r="B67" s="47" t="s">
        <v>102</v>
      </c>
      <c r="C67" s="56">
        <f>SUM(C68:C71)</f>
        <v>179720</v>
      </c>
    </row>
    <row r="68" spans="1:3" ht="19.5" customHeight="1" x14ac:dyDescent="0.25">
      <c r="A68" s="33" t="s">
        <v>103</v>
      </c>
      <c r="B68" s="24" t="s">
        <v>104</v>
      </c>
      <c r="C68" s="34">
        <v>38900</v>
      </c>
    </row>
    <row r="69" spans="1:3" ht="19.5" customHeight="1" x14ac:dyDescent="0.25">
      <c r="A69" s="29" t="s">
        <v>105</v>
      </c>
      <c r="B69" s="11" t="s">
        <v>106</v>
      </c>
      <c r="C69" s="30">
        <v>10000</v>
      </c>
    </row>
    <row r="70" spans="1:3" ht="19.5" customHeight="1" x14ac:dyDescent="0.25">
      <c r="A70" s="29" t="s">
        <v>107</v>
      </c>
      <c r="B70" s="11" t="s">
        <v>108</v>
      </c>
      <c r="C70" s="30">
        <v>92000</v>
      </c>
    </row>
    <row r="71" spans="1:3" ht="18.75" customHeight="1" thickBot="1" x14ac:dyDescent="0.3">
      <c r="A71" s="31" t="s">
        <v>109</v>
      </c>
      <c r="B71" s="18" t="s">
        <v>110</v>
      </c>
      <c r="C71" s="32">
        <v>38820</v>
      </c>
    </row>
    <row r="72" spans="1:3" ht="19.5" customHeight="1" thickBot="1" x14ac:dyDescent="0.3">
      <c r="A72" s="46" t="s">
        <v>111</v>
      </c>
      <c r="B72" s="47" t="s">
        <v>112</v>
      </c>
      <c r="C72" s="56">
        <f>SUM(C73:C73)</f>
        <v>12708</v>
      </c>
    </row>
    <row r="73" spans="1:3" ht="19.5" customHeight="1" thickBot="1" x14ac:dyDescent="0.3">
      <c r="A73" s="35"/>
      <c r="B73" s="25" t="s">
        <v>180</v>
      </c>
      <c r="C73" s="36">
        <v>12708</v>
      </c>
    </row>
    <row r="74" spans="1:3" ht="19.5" customHeight="1" thickBot="1" x14ac:dyDescent="0.3">
      <c r="A74" s="46" t="s">
        <v>113</v>
      </c>
      <c r="B74" s="47" t="s">
        <v>114</v>
      </c>
      <c r="C74" s="56">
        <f>SUM(C75:C85)</f>
        <v>1024263.6</v>
      </c>
    </row>
    <row r="75" spans="1:3" ht="19.5" customHeight="1" x14ac:dyDescent="0.25">
      <c r="A75" s="26" t="s">
        <v>115</v>
      </c>
      <c r="B75" s="57" t="s">
        <v>116</v>
      </c>
      <c r="C75" s="28">
        <v>83670</v>
      </c>
    </row>
    <row r="76" spans="1:3" ht="19.5" customHeight="1" x14ac:dyDescent="0.25">
      <c r="A76" s="29" t="s">
        <v>117</v>
      </c>
      <c r="B76" s="11" t="s">
        <v>118</v>
      </c>
      <c r="C76" s="30">
        <v>4500</v>
      </c>
    </row>
    <row r="77" spans="1:3" ht="19.5" customHeight="1" x14ac:dyDescent="0.25">
      <c r="A77" s="29" t="s">
        <v>119</v>
      </c>
      <c r="B77" s="11" t="s">
        <v>120</v>
      </c>
      <c r="C77" s="30">
        <v>160311</v>
      </c>
    </row>
    <row r="78" spans="1:3" ht="19.5" customHeight="1" x14ac:dyDescent="0.25">
      <c r="A78" s="29" t="s">
        <v>121</v>
      </c>
      <c r="B78" s="11" t="s">
        <v>122</v>
      </c>
      <c r="C78" s="30">
        <v>30000</v>
      </c>
    </row>
    <row r="79" spans="1:3" ht="19.5" customHeight="1" x14ac:dyDescent="0.25">
      <c r="A79" s="29" t="s">
        <v>123</v>
      </c>
      <c r="B79" s="11" t="s">
        <v>124</v>
      </c>
      <c r="C79" s="30">
        <v>161581.6</v>
      </c>
    </row>
    <row r="80" spans="1:3" ht="19.5" customHeight="1" x14ac:dyDescent="0.25">
      <c r="A80" s="29" t="s">
        <v>125</v>
      </c>
      <c r="B80" s="11" t="s">
        <v>126</v>
      </c>
      <c r="C80" s="30">
        <v>330048</v>
      </c>
    </row>
    <row r="81" spans="1:3" ht="19.5" customHeight="1" x14ac:dyDescent="0.25">
      <c r="A81" s="29" t="s">
        <v>127</v>
      </c>
      <c r="B81" s="11" t="s">
        <v>128</v>
      </c>
      <c r="C81" s="30">
        <v>37765</v>
      </c>
    </row>
    <row r="82" spans="1:3" ht="19.5" customHeight="1" x14ac:dyDescent="0.25">
      <c r="A82" s="29" t="s">
        <v>129</v>
      </c>
      <c r="B82" s="11" t="s">
        <v>130</v>
      </c>
      <c r="C82" s="30">
        <v>91348</v>
      </c>
    </row>
    <row r="83" spans="1:3" ht="19.5" customHeight="1" x14ac:dyDescent="0.25">
      <c r="A83" s="29" t="s">
        <v>131</v>
      </c>
      <c r="B83" s="11" t="s">
        <v>132</v>
      </c>
      <c r="C83" s="30">
        <v>28000</v>
      </c>
    </row>
    <row r="84" spans="1:3" ht="19.5" customHeight="1" x14ac:dyDescent="0.25">
      <c r="A84" s="29" t="s">
        <v>133</v>
      </c>
      <c r="B84" s="11" t="s">
        <v>134</v>
      </c>
      <c r="C84" s="30">
        <v>33100</v>
      </c>
    </row>
    <row r="85" spans="1:3" ht="19.5" customHeight="1" thickBot="1" x14ac:dyDescent="0.3">
      <c r="A85" s="37" t="s">
        <v>135</v>
      </c>
      <c r="B85" s="38" t="s">
        <v>136</v>
      </c>
      <c r="C85" s="39">
        <v>63940</v>
      </c>
    </row>
    <row r="86" spans="1:3" ht="19.5" customHeight="1" thickBot="1" x14ac:dyDescent="0.3">
      <c r="A86" s="46" t="s">
        <v>137</v>
      </c>
      <c r="B86" s="47" t="s">
        <v>138</v>
      </c>
      <c r="C86" s="56">
        <f>SUM(C87:C93)</f>
        <v>4521111.4000000004</v>
      </c>
    </row>
    <row r="87" spans="1:3" ht="19.5" customHeight="1" x14ac:dyDescent="0.25">
      <c r="A87" s="33" t="s">
        <v>139</v>
      </c>
      <c r="B87" s="24" t="s">
        <v>140</v>
      </c>
      <c r="C87" s="34">
        <v>1190177</v>
      </c>
    </row>
    <row r="88" spans="1:3" ht="21" customHeight="1" x14ac:dyDescent="0.25">
      <c r="A88" s="29" t="s">
        <v>141</v>
      </c>
      <c r="B88" s="11" t="s">
        <v>142</v>
      </c>
      <c r="C88" s="30">
        <v>2736638</v>
      </c>
    </row>
    <row r="89" spans="1:3" ht="19.5" customHeight="1" x14ac:dyDescent="0.25">
      <c r="A89" s="29" t="s">
        <v>143</v>
      </c>
      <c r="B89" s="11" t="s">
        <v>144</v>
      </c>
      <c r="C89" s="30">
        <v>367215.4</v>
      </c>
    </row>
    <row r="90" spans="1:3" ht="19.5" customHeight="1" x14ac:dyDescent="0.25">
      <c r="A90" s="29" t="s">
        <v>145</v>
      </c>
      <c r="B90" s="11" t="s">
        <v>146</v>
      </c>
      <c r="C90" s="30">
        <v>6000</v>
      </c>
    </row>
    <row r="91" spans="1:3" ht="19.5" customHeight="1" x14ac:dyDescent="0.25">
      <c r="A91" s="29" t="s">
        <v>147</v>
      </c>
      <c r="B91" s="11" t="s">
        <v>148</v>
      </c>
      <c r="C91" s="30">
        <v>186193</v>
      </c>
    </row>
    <row r="92" spans="1:3" ht="19.5" customHeight="1" x14ac:dyDescent="0.25">
      <c r="A92" s="29" t="s">
        <v>149</v>
      </c>
      <c r="B92" s="11" t="s">
        <v>150</v>
      </c>
      <c r="C92" s="30">
        <v>32088</v>
      </c>
    </row>
    <row r="93" spans="1:3" ht="19.5" customHeight="1" thickBot="1" x14ac:dyDescent="0.3">
      <c r="A93" s="31" t="s">
        <v>151</v>
      </c>
      <c r="B93" s="18" t="s">
        <v>152</v>
      </c>
      <c r="C93" s="32">
        <v>2800</v>
      </c>
    </row>
    <row r="94" spans="1:3" ht="19.5" customHeight="1" thickBot="1" x14ac:dyDescent="0.3">
      <c r="A94" s="46" t="s">
        <v>153</v>
      </c>
      <c r="B94" s="47" t="s">
        <v>154</v>
      </c>
      <c r="C94" s="56">
        <f>SUM(C95:C104)</f>
        <v>932268.9</v>
      </c>
    </row>
    <row r="95" spans="1:3" ht="19.5" customHeight="1" x14ac:dyDescent="0.25">
      <c r="A95" s="33" t="s">
        <v>155</v>
      </c>
      <c r="B95" s="24" t="s">
        <v>156</v>
      </c>
      <c r="C95" s="34">
        <v>6250</v>
      </c>
    </row>
    <row r="96" spans="1:3" ht="19.5" customHeight="1" x14ac:dyDescent="0.25">
      <c r="A96" s="29" t="s">
        <v>157</v>
      </c>
      <c r="B96" s="11" t="s">
        <v>158</v>
      </c>
      <c r="C96" s="30">
        <v>95400</v>
      </c>
    </row>
    <row r="97" spans="1:3" ht="19.5" customHeight="1" x14ac:dyDescent="0.25">
      <c r="A97" s="29" t="s">
        <v>159</v>
      </c>
      <c r="B97" s="11" t="s">
        <v>160</v>
      </c>
      <c r="C97" s="30">
        <v>174000</v>
      </c>
    </row>
    <row r="98" spans="1:3" ht="19.5" customHeight="1" x14ac:dyDescent="0.25">
      <c r="A98" s="29" t="s">
        <v>161</v>
      </c>
      <c r="B98" s="11" t="s">
        <v>162</v>
      </c>
      <c r="C98" s="30">
        <v>117521.75</v>
      </c>
    </row>
    <row r="99" spans="1:3" ht="19.5" customHeight="1" x14ac:dyDescent="0.25">
      <c r="A99" s="29" t="s">
        <v>163</v>
      </c>
      <c r="B99" s="11" t="s">
        <v>164</v>
      </c>
      <c r="C99" s="30">
        <f>139264.8-38465</f>
        <v>100799.79999999999</v>
      </c>
    </row>
    <row r="100" spans="1:3" ht="19.5" customHeight="1" x14ac:dyDescent="0.25">
      <c r="A100" s="29" t="s">
        <v>165</v>
      </c>
      <c r="B100" s="11" t="s">
        <v>166</v>
      </c>
      <c r="C100" s="30">
        <v>137460</v>
      </c>
    </row>
    <row r="101" spans="1:3" ht="19.5" customHeight="1" x14ac:dyDescent="0.25">
      <c r="A101" s="29" t="s">
        <v>167</v>
      </c>
      <c r="B101" s="11" t="s">
        <v>168</v>
      </c>
      <c r="C101" s="30">
        <v>10683.08</v>
      </c>
    </row>
    <row r="102" spans="1:3" ht="19.5" customHeight="1" x14ac:dyDescent="0.25">
      <c r="A102" s="29" t="s">
        <v>169</v>
      </c>
      <c r="B102" s="11" t="s">
        <v>170</v>
      </c>
      <c r="C102" s="30">
        <v>66582.27</v>
      </c>
    </row>
    <row r="103" spans="1:3" ht="19.5" customHeight="1" x14ac:dyDescent="0.25">
      <c r="A103" s="29" t="s">
        <v>171</v>
      </c>
      <c r="B103" s="11" t="s">
        <v>172</v>
      </c>
      <c r="C103" s="30">
        <v>38465</v>
      </c>
    </row>
    <row r="104" spans="1:3" ht="19.5" customHeight="1" thickBot="1" x14ac:dyDescent="0.3">
      <c r="A104" s="37" t="s">
        <v>173</v>
      </c>
      <c r="B104" s="38" t="s">
        <v>174</v>
      </c>
      <c r="C104" s="39">
        <v>185107</v>
      </c>
    </row>
  </sheetData>
  <conditionalFormatting sqref="C2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Maire Appo</dc:creator>
  <cp:lastModifiedBy>Signe Kiin</cp:lastModifiedBy>
  <cp:lastPrinted>2019-03-12T08:15:48Z</cp:lastPrinted>
  <dcterms:created xsi:type="dcterms:W3CDTF">2018-10-18T10:50:32Z</dcterms:created>
  <dcterms:modified xsi:type="dcterms:W3CDTF">2019-03-13T08:06:52Z</dcterms:modified>
</cp:coreProperties>
</file>