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IGI\Docs$\maire.appo\My Documents\2019.a. eelarve\Lisaeelarve 2019\"/>
    </mc:Choice>
  </mc:AlternateContent>
  <bookViews>
    <workbookView xWindow="0" yWindow="0" windowWidth="28800" windowHeight="12135"/>
  </bookViews>
  <sheets>
    <sheet name="Tabel" sheetId="1" r:id="rId1"/>
    <sheet name="Selgituse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6" i="1" l="1"/>
  <c r="D130" i="1"/>
  <c r="E33" i="3" l="1"/>
  <c r="E27" i="3"/>
  <c r="E38" i="3" l="1"/>
  <c r="E33" i="1"/>
  <c r="D112" i="1"/>
  <c r="E13" i="3" l="1"/>
  <c r="E126" i="1" l="1"/>
  <c r="E125" i="1"/>
  <c r="E151" i="1"/>
  <c r="E150" i="1"/>
  <c r="E149" i="1"/>
  <c r="E147" i="1"/>
  <c r="E145" i="1"/>
  <c r="E144" i="1"/>
  <c r="E142" i="1"/>
  <c r="E141" i="1"/>
  <c r="E140" i="1"/>
  <c r="E139" i="1"/>
  <c r="E138" i="1"/>
  <c r="E135" i="1"/>
  <c r="E133" i="1"/>
  <c r="E132" i="1"/>
  <c r="E131" i="1"/>
  <c r="E130" i="1"/>
  <c r="E122" i="1"/>
  <c r="E121" i="1"/>
  <c r="E120" i="1"/>
  <c r="E115" i="1"/>
  <c r="E113" i="1"/>
  <c r="E112" i="1"/>
  <c r="E111" i="1"/>
  <c r="E110" i="1"/>
  <c r="E109" i="1"/>
  <c r="E108" i="1"/>
  <c r="E107" i="1"/>
  <c r="E105" i="1"/>
  <c r="E97" i="1"/>
  <c r="E96" i="1"/>
  <c r="E95" i="1"/>
  <c r="E94" i="1"/>
  <c r="E93" i="1"/>
  <c r="E90" i="1"/>
  <c r="E89" i="1"/>
  <c r="E88" i="1"/>
  <c r="E87" i="1"/>
  <c r="E86" i="1"/>
  <c r="E83" i="1"/>
  <c r="E82" i="1"/>
  <c r="E81" i="1"/>
  <c r="E80" i="1"/>
  <c r="E76" i="1"/>
  <c r="E75" i="1"/>
  <c r="E74" i="1"/>
  <c r="E73" i="1"/>
  <c r="E66" i="1"/>
  <c r="E65" i="1"/>
  <c r="E62" i="1"/>
  <c r="E61" i="1"/>
  <c r="E60" i="1"/>
  <c r="E59" i="1"/>
  <c r="E58" i="1"/>
  <c r="E57" i="1"/>
  <c r="E53" i="1"/>
  <c r="E52" i="1"/>
  <c r="E51" i="1"/>
  <c r="E50" i="1"/>
  <c r="E47" i="1"/>
  <c r="E39" i="1"/>
  <c r="E38" i="1"/>
  <c r="E37" i="1"/>
  <c r="E28" i="1"/>
  <c r="E27" i="1"/>
  <c r="E14" i="1"/>
  <c r="E21" i="1"/>
  <c r="E20" i="1"/>
  <c r="E17" i="1"/>
  <c r="E16" i="1"/>
  <c r="E9" i="1"/>
  <c r="E11" i="1"/>
  <c r="E8" i="1"/>
  <c r="E32" i="1"/>
  <c r="E31" i="1"/>
  <c r="E18" i="1"/>
  <c r="E22" i="3" l="1"/>
  <c r="C137" i="1" l="1"/>
  <c r="C124" i="1"/>
  <c r="C106" i="1"/>
  <c r="C99" i="1"/>
  <c r="C92" i="1"/>
  <c r="C85" i="1"/>
  <c r="C68" i="1"/>
  <c r="C64" i="1"/>
  <c r="C56" i="1"/>
  <c r="C49" i="1"/>
  <c r="C35" i="1"/>
  <c r="C30" i="1"/>
  <c r="C25" i="1"/>
  <c r="C19" i="1"/>
  <c r="C15" i="1"/>
  <c r="C7" i="1"/>
  <c r="D7" i="1"/>
  <c r="D15" i="1"/>
  <c r="D19" i="1"/>
  <c r="D25" i="1"/>
  <c r="D30" i="1"/>
  <c r="D35" i="1"/>
  <c r="D49" i="1"/>
  <c r="D56" i="1"/>
  <c r="D64" i="1"/>
  <c r="D68" i="1"/>
  <c r="D85" i="1"/>
  <c r="D92" i="1"/>
  <c r="D99" i="1"/>
  <c r="D106" i="1"/>
  <c r="D124" i="1"/>
  <c r="D137" i="1"/>
  <c r="E137" i="1"/>
  <c r="E124" i="1"/>
  <c r="E106" i="1"/>
  <c r="E99" i="1"/>
  <c r="E92" i="1"/>
  <c r="E85" i="1"/>
  <c r="E68" i="1"/>
  <c r="E64" i="1"/>
  <c r="E56" i="1"/>
  <c r="E49" i="1"/>
  <c r="E35" i="1"/>
  <c r="E30" i="1"/>
  <c r="E25" i="1"/>
  <c r="E19" i="1"/>
  <c r="E15" i="1"/>
  <c r="E7" i="1"/>
  <c r="E24" i="1" l="1"/>
  <c r="E34" i="1" s="1"/>
  <c r="C24" i="1"/>
  <c r="C6" i="1"/>
  <c r="C34" i="1" s="1"/>
  <c r="C48" i="1" s="1"/>
  <c r="C55" i="1"/>
  <c r="E6" i="1"/>
  <c r="D55" i="1"/>
  <c r="D24" i="1"/>
  <c r="D6" i="1"/>
  <c r="E55" i="1"/>
  <c r="E48" i="1" l="1"/>
  <c r="D34" i="1"/>
  <c r="D48" i="1" s="1"/>
</calcChain>
</file>

<file path=xl/sharedStrings.xml><?xml version="1.0" encoding="utf-8"?>
<sst xmlns="http://schemas.openxmlformats.org/spreadsheetml/2006/main" count="398" uniqueCount="333">
  <si>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</si>
  <si>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</si>
  <si>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</si>
  <si>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</si>
  <si>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</si>
  <si>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</si>
  <si>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</si>
  <si>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</si>
  <si>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</si>
  <si>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</si>
  <si>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</si>
  <si>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</si>
  <si>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</si>
  <si>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</si>
  <si>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</si>
  <si>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</si>
  <si>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</si>
  <si>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</si>
  <si>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</si>
  <si>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</si>
  <si>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</si>
  <si>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</si>
  <si>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</si>
  <si>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</si>
  <si>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</si>
  <si>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</si>
  <si>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</si>
  <si>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</si>
  <si>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</si>
  <si>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</si>
  <si>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</si>
  <si>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</si>
  <si>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</si>
  <si>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</si>
  <si>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</si>
  <si>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</si>
  <si>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</si>
  <si>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</si>
  <si>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</si>
  <si>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</si>
  <si>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</si>
  <si>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</si>
  <si>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</si>
  <si>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</si>
  <si>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</si>
  <si>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</si>
  <si>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</si>
  <si>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</si>
  <si>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</si>
  <si>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</si>
  <si>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</si>
  <si>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</si>
  <si>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</si>
  <si>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</si>
  <si>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</si>
  <si>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</si>
  <si>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</si>
  <si>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</si>
  <si>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</si>
  <si>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</si>
  <si>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</si>
  <si>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</si>
  <si>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</si>
  <si>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</si>
  <si>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</si>
  <si>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</si>
  <si>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</si>
  <si>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</si>
  <si>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</si>
  <si>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</si>
  <si>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</si>
  <si>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</si>
  <si>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</si>
  <si>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</si>
  <si>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</si>
  <si>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</si>
  <si>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</si>
  <si>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</si>
  <si>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</si>
  <si>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</si>
  <si>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</si>
  <si>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</si>
  <si>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</si>
  <si>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</si>
  <si>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</si>
  <si>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</si>
  <si>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</si>
  <si>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</si>
  <si>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</si>
  <si>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</si>
  <si>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</si>
  <si>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</si>
  <si>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</si>
  <si>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</si>
  <si>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</si>
  <si>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</si>
  <si>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</si>
  <si>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</si>
  <si>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</si>
  <si>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</si>
  <si>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</si>
  <si>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</si>
  <si>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</si>
  <si>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</si>
  <si>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</si>
  <si>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</si>
  <si>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</si>
  <si>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</si>
  <si>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</si>
  <si>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</si>
  <si>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</si>
  <si>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</si>
  <si>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</si>
  <si>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</si>
  <si>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</si>
  <si>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</si>
  <si>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</si>
  <si>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</si>
  <si>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</si>
  <si>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</si>
  <si>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</si>
  <si>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</si>
  <si>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</si>
  <si>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</si>
  <si>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</si>
  <si>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</si>
  <si>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</si>
  <si>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</si>
  <si>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</si>
  <si>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</si>
  <si>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</si>
  <si>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</si>
  <si>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</si>
  <si>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</si>
  <si>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</si>
  <si>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</si>
  <si>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</si>
  <si>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</si>
  <si>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</si>
  <si>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</si>
  <si>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</si>
  <si>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</si>
  <si>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</si>
  <si>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</si>
  <si>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</si>
  <si>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</si>
  <si>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</si>
  <si>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</si>
  <si>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</si>
  <si>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</si>
  <si>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</si>
  <si>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</si>
  <si>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</si>
  <si>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</si>
  <si>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</si>
  <si>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</si>
  <si>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</si>
  <si>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</si>
  <si>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</si>
  <si>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</si>
  <si>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</si>
  <si>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</si>
  <si>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</si>
  <si>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</si>
  <si>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</si>
  <si>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</si>
  <si>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</si>
  <si>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</si>
  <si>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</si>
  <si>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</si>
  <si>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</si>
  <si>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</si>
  <si>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</si>
  <si>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</si>
  <si>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</si>
  <si>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</si>
  <si>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</si>
  <si>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</si>
  <si>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</si>
  <si>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</si>
  <si>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</si>
  <si>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</si>
  <si>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</si>
  <si>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</si>
  <si>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</si>
  <si>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</si>
  <si>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</si>
  <si>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</si>
  <si>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</si>
  <si>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</si>
  <si>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</si>
  <si>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</si>
  <si>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</si>
  <si>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</si>
  <si>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</si>
  <si>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</si>
  <si>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</si>
  <si>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</si>
  <si>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</si>
  <si>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</si>
  <si>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</si>
  <si>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</si>
  <si>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</si>
  <si>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</si>
  <si>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</si>
  <si>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</si>
  <si>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</si>
  <si>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</si>
  <si>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</si>
  <si>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</si>
  <si>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</si>
  <si>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</si>
  <si>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</si>
  <si>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</si>
  <si>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</si>
  <si>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</si>
  <si>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</si>
  <si>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</si>
  <si>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Eelarve</t>
  </si>
  <si>
    <t>Summa €</t>
  </si>
  <si>
    <t>jaotus</t>
  </si>
  <si>
    <t>Kulude suunamine:</t>
  </si>
  <si>
    <t>põhit.</t>
  </si>
  <si>
    <t>põhit</t>
  </si>
  <si>
    <t xml:space="preserve">K U L U D </t>
  </si>
  <si>
    <t>09510</t>
  </si>
  <si>
    <t>Noortekeskus</t>
  </si>
  <si>
    <t>T U L U D   (toetused)</t>
  </si>
  <si>
    <t>09212</t>
  </si>
  <si>
    <t>05101</t>
  </si>
  <si>
    <t>Rahvakultuur</t>
  </si>
  <si>
    <t xml:space="preserve">TÕRVA VALD 2019.a. eelarve </t>
  </si>
  <si>
    <t>45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</si>
  <si>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</si>
  <si>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</si>
  <si>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</si>
  <si>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</si>
  <si>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</si>
  <si>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</si>
  <si>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</si>
  <si>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</si>
  <si>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</si>
  <si>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</si>
  <si>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</si>
  <si>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</si>
  <si>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</si>
  <si>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</si>
  <si>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</si>
  <si>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</si>
  <si>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Avalike alade puhastus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</si>
  <si>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</si>
  <si>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</si>
  <si>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</si>
  <si>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</si>
  <si>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</si>
  <si>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</si>
  <si>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</si>
  <si>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</si>
  <si>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</si>
  <si>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</si>
  <si>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</si>
  <si>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</si>
  <si>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</si>
  <si>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</si>
  <si>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</si>
  <si>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</si>
  <si>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</si>
  <si>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</si>
  <si>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</si>
  <si>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</si>
  <si>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</si>
  <si>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</si>
  <si>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</si>
  <si>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</si>
  <si>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Noorte huviharidus ja huvitegevus</t>
  </si>
  <si>
    <t>09609</t>
  </si>
  <si>
    <t>Muud hariduse abiteenused</t>
  </si>
  <si>
    <t>09800</t>
  </si>
  <si>
    <t>Muu haridus, sh. hariduse haldus</t>
  </si>
  <si>
    <t>Ülalnimetamata hariduse kulud kokku</t>
  </si>
  <si>
    <t>2019 eelarve</t>
  </si>
  <si>
    <t>2019.a. eelarve kokku</t>
  </si>
  <si>
    <t>Eesti Kultuurkapital</t>
  </si>
  <si>
    <t>Verdi Reekviemi korraldamise kuludeks</t>
  </si>
  <si>
    <t>Eesti Töötukassa</t>
  </si>
  <si>
    <t>Tõrva kultuurimaja (Ala)</t>
  </si>
  <si>
    <t>Tõrva kultuurimaja</t>
  </si>
  <si>
    <t>Muud kultuuri kulud</t>
  </si>
  <si>
    <t>Verdi Reekviemi korraldamise kulud</t>
  </si>
  <si>
    <t xml:space="preserve"> Põhiharidus (Tõrva Gümn)</t>
  </si>
  <si>
    <t>Lasteaiad (Mõmmik)</t>
  </si>
  <si>
    <t xml:space="preserve"> Tegevusalade vahelised muudatused</t>
  </si>
  <si>
    <t>TÕRVA VALLAVALITSUS</t>
  </si>
  <si>
    <t>inv.</t>
  </si>
  <si>
    <t>Lisa 1</t>
  </si>
  <si>
    <t>Tõrva Vallavolikogu</t>
  </si>
  <si>
    <t>määrusele nr</t>
  </si>
  <si>
    <t>Lisaeelarve september 2019</t>
  </si>
  <si>
    <t>Praktika juhendamise toetus (lasteaed Mõmmik)</t>
  </si>
  <si>
    <t>Ala tantsurühmade juubelite tähistamine</t>
  </si>
  <si>
    <t>Kultuuriüritus Helme Kihelkonnapäeva tähistamine</t>
  </si>
  <si>
    <t>Laulu- ja  tantsupeo tule toomise üritused</t>
  </si>
  <si>
    <t>Hummulis jaanipäeva tähistamine</t>
  </si>
  <si>
    <t>SA Keskkonnainvesteeringute Keskus</t>
  </si>
  <si>
    <t>Tõrva Gümnaasiumi loodusprojektide kuludeks ("Loodusega sidet luues" ja "Mageveekogude elustik, Kalad ja kalandus"</t>
  </si>
  <si>
    <t>Rahandusministeerium</t>
  </si>
  <si>
    <t>Hajaasustuse projekti kuludeks toetus - kulu veemajanduse eelarves.</t>
  </si>
  <si>
    <t>Ala tantsurühmade juubeli tähistamine</t>
  </si>
  <si>
    <t>Kultuuriürituste läbiviimise kulud (Helme kihelkonnapäev ja laulu- ja tantsupeo tule toomne)</t>
  </si>
  <si>
    <t>Tõrva kultuurimaja (Hummuli)</t>
  </si>
  <si>
    <t>Loodusprojektide läbiviimise kulud</t>
  </si>
  <si>
    <t>Lasteaed Mõmmik lasteürituste korraldamise kulud</t>
  </si>
  <si>
    <t>Veemajandus</t>
  </si>
  <si>
    <t>Hajaasustuse projekti kulud (makstavad toetused)</t>
  </si>
  <si>
    <t>Noorte huviharidus</t>
  </si>
  <si>
    <t>kulu 50</t>
  </si>
  <si>
    <t>kulu 55</t>
  </si>
  <si>
    <t>vähendada TA 09510 (noorte huviharidus) ja suunata summa TA 08107 (noortekeskus)</t>
  </si>
  <si>
    <t>Noortekeskuse korraldatavate ringide personalikuludeks</t>
  </si>
  <si>
    <t>Põhi- ja üldkeskharidus</t>
  </si>
  <si>
    <t>Ala Põhikoolis toimuvate huviringide personalikuludeks</t>
  </si>
  <si>
    <t>Ala Põhikoolis toimuvate huviringides vahendite soetamiseks</t>
  </si>
  <si>
    <t>Hummuli koolis toimuva näiteringi tegevuseks</t>
  </si>
  <si>
    <t>Tõrva Gümnaasimis toimuvate huviringide tegevuseks (robootikarind, leiutajate ring, teadusring, rahvatantsu treeningud)</t>
  </si>
  <si>
    <t>Tõrva Muusikakoolis lõõtspilliõppe kulud (lõõtspilli soetamine)</t>
  </si>
  <si>
    <t>Kultuur</t>
  </si>
  <si>
    <t>Tõrva Kultuurimaja kunstiringi tegevuseks</t>
  </si>
  <si>
    <t>Mulgiteemaatilise ringi MUKURI tegevuskulud</t>
  </si>
  <si>
    <t>Mulgiteemaatilise ringi MUKURI personalikulud</t>
  </si>
  <si>
    <t>2019.a lisaeelarve (sept)</t>
  </si>
  <si>
    <t>Huviharidus -muusikakool</t>
  </si>
  <si>
    <t>vähendada TA 09510 (noorte huviharidus) ja suunata summa TA 08107 (noortekeskus), TA 09212 (haridusasutused), TA 09510 (muusikakool ja TA 08202 (kultuur) eelarvetesse</t>
  </si>
  <si>
    <t>Noortekeskuse poolt korraldatavate ringide ja tegevuste  majandamiskuludeks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</si>
</sst>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5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4" fontId="5" fillId="0" borderId="1" xfId="2" applyNumberFormat="1" applyFont="1" applyFill="1" applyBorder="1" applyAlignment="1" applyProtection="1"/>
    <xf numFmtId="4" fontId="4" fillId="0" borderId="1" xfId="1" applyNumberFormat="1" applyFont="1" applyFill="1" applyBorder="1"/>
    <xf numFmtId="4" fontId="4" fillId="0" borderId="1" xfId="1" applyNumberFormat="1" applyFont="1" applyBorder="1"/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2" fontId="5" fillId="0" borderId="0" xfId="0" applyNumberFormat="1" applyFont="1" applyFill="1" applyAlignment="1">
      <alignment horizontal="right"/>
    </xf>
    <xf numFmtId="4" fontId="5" fillId="0" borderId="3" xfId="2" applyNumberFormat="1" applyFont="1" applyFill="1" applyBorder="1" applyAlignment="1" applyProtection="1"/>
    <xf numFmtId="4" fontId="4" fillId="0" borderId="3" xfId="2" applyNumberFormat="1" applyFont="1" applyFill="1" applyBorder="1" applyAlignment="1" applyProtection="1"/>
    <xf numFmtId="4" fontId="4" fillId="0" borderId="1" xfId="2" applyNumberFormat="1" applyFont="1" applyFill="1" applyBorder="1" applyAlignment="1" applyProtection="1"/>
    <xf numFmtId="4" fontId="6" fillId="0" borderId="3" xfId="2" applyNumberFormat="1" applyFont="1" applyFill="1" applyBorder="1" applyProtection="1">
      <protection locked="0"/>
    </xf>
    <xf numFmtId="4" fontId="6" fillId="0" borderId="4" xfId="2" applyNumberFormat="1" applyFont="1" applyFill="1" applyBorder="1" applyProtection="1">
      <protection locked="0"/>
    </xf>
    <xf numFmtId="4" fontId="1" fillId="0" borderId="4" xfId="1" applyNumberFormat="1" applyFont="1" applyFill="1" applyBorder="1" applyProtection="1">
      <protection locked="0"/>
    </xf>
    <xf numFmtId="4" fontId="1" fillId="3" borderId="1" xfId="1" applyNumberFormat="1" applyFont="1" applyFill="1" applyBorder="1"/>
    <xf numFmtId="4" fontId="4" fillId="0" borderId="4" xfId="2" applyNumberFormat="1" applyFont="1" applyFill="1" applyBorder="1" applyAlignment="1" applyProtection="1"/>
    <xf numFmtId="4" fontId="8" fillId="0" borderId="0" xfId="0" applyNumberFormat="1" applyFont="1"/>
    <xf numFmtId="0" fontId="4" fillId="0" borderId="0" xfId="0" applyFont="1" applyBorder="1"/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4" fontId="5" fillId="0" borderId="2" xfId="2" applyNumberFormat="1" applyFont="1" applyFill="1" applyBorder="1" applyAlignment="1" applyProtection="1"/>
    <xf numFmtId="4" fontId="4" fillId="0" borderId="2" xfId="2" applyNumberFormat="1" applyFont="1" applyFill="1" applyBorder="1" applyAlignment="1" applyProtection="1"/>
    <xf numFmtId="4" fontId="4" fillId="0" borderId="4" xfId="1" applyNumberFormat="1" applyFont="1" applyFill="1" applyBorder="1" applyProtection="1">
      <protection locked="0"/>
    </xf>
    <xf numFmtId="4" fontId="4" fillId="0" borderId="2" xfId="1" applyNumberFormat="1" applyFont="1" applyBorder="1" applyAlignment="1" applyProtection="1"/>
    <xf numFmtId="4" fontId="4" fillId="0" borderId="4" xfId="2" applyNumberFormat="1" applyFont="1" applyFill="1" applyBorder="1" applyProtection="1">
      <protection locked="0"/>
    </xf>
    <xf numFmtId="0" fontId="4" fillId="0" borderId="4" xfId="1" applyFont="1" applyBorder="1"/>
    <xf numFmtId="4" fontId="4" fillId="0" borderId="2" xfId="1" applyNumberFormat="1" applyFont="1" applyBorder="1" applyProtection="1"/>
    <xf numFmtId="4" fontId="4" fillId="0" borderId="3" xfId="1" applyNumberFormat="1" applyFont="1" applyBorder="1" applyAlignment="1" applyProtection="1"/>
    <xf numFmtId="4" fontId="4" fillId="0" borderId="3" xfId="1" applyNumberFormat="1" applyFont="1" applyBorder="1" applyProtection="1"/>
    <xf numFmtId="49" fontId="5" fillId="0" borderId="5" xfId="0" applyNumberFormat="1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left" wrapText="1"/>
    </xf>
    <xf numFmtId="49" fontId="6" fillId="0" borderId="7" xfId="0" applyNumberFormat="1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9" xfId="0" applyNumberFormat="1" applyFont="1" applyFill="1" applyBorder="1" applyAlignment="1">
      <alignment horizontal="left" wrapText="1"/>
    </xf>
    <xf numFmtId="49" fontId="6" fillId="0" borderId="10" xfId="0" applyNumberFormat="1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 wrapText="1"/>
    </xf>
    <xf numFmtId="49" fontId="9" fillId="0" borderId="8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>
      <alignment horizontal="left" wrapText="1"/>
    </xf>
    <xf numFmtId="49" fontId="7" fillId="0" borderId="10" xfId="0" applyNumberFormat="1" applyFont="1" applyFill="1" applyBorder="1" applyAlignment="1">
      <alignment horizontal="right" wrapText="1"/>
    </xf>
    <xf numFmtId="49" fontId="12" fillId="0" borderId="9" xfId="0" applyNumberFormat="1" applyFont="1" applyFill="1" applyBorder="1" applyAlignment="1">
      <alignment horizontal="left" wrapText="1"/>
    </xf>
    <xf numFmtId="0" fontId="14" fillId="0" borderId="7" xfId="2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 wrapText="1"/>
    </xf>
    <xf numFmtId="49" fontId="10" fillId="0" borderId="11" xfId="0" applyNumberFormat="1" applyFont="1" applyFill="1" applyBorder="1" applyAlignment="1">
      <alignment horizontal="left" wrapText="1"/>
    </xf>
    <xf numFmtId="4" fontId="6" fillId="0" borderId="7" xfId="2" applyNumberFormat="1" applyFont="1" applyFill="1" applyBorder="1" applyProtection="1">
      <protection locked="0"/>
    </xf>
    <xf numFmtId="4" fontId="1" fillId="0" borderId="7" xfId="2" applyNumberFormat="1" applyFont="1" applyFill="1" applyBorder="1" applyAlignment="1" applyProtection="1">
      <protection locked="0"/>
    </xf>
    <xf numFmtId="4" fontId="1" fillId="0" borderId="7" xfId="2" applyNumberFormat="1" applyFont="1" applyFill="1" applyBorder="1" applyAlignment="1" applyProtection="1"/>
    <xf numFmtId="4" fontId="1" fillId="0" borderId="7" xfId="1" applyNumberFormat="1" applyFont="1" applyBorder="1"/>
    <xf numFmtId="4" fontId="1" fillId="0" borderId="7" xfId="1" applyNumberFormat="1" applyFont="1" applyBorder="1" applyAlignment="1" applyProtection="1"/>
    <xf numFmtId="4" fontId="1" fillId="0" borderId="7" xfId="1" applyNumberFormat="1" applyFont="1" applyBorder="1" applyAlignment="1" applyProtection="1">
      <protection locked="0"/>
    </xf>
    <xf numFmtId="4" fontId="6" fillId="0" borderId="11" xfId="2" applyNumberFormat="1" applyFont="1" applyFill="1" applyBorder="1" applyProtection="1">
      <protection locked="0"/>
    </xf>
    <xf numFmtId="49" fontId="6" fillId="0" borderId="12" xfId="0" applyNumberFormat="1" applyFont="1" applyFill="1" applyBorder="1" applyAlignment="1">
      <alignment horizontal="left" wrapText="1"/>
    </xf>
    <xf numFmtId="4" fontId="6" fillId="0" borderId="12" xfId="2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6" fillId="0" borderId="13" xfId="0" applyNumberFormat="1" applyFont="1" applyFill="1" applyBorder="1" applyAlignment="1">
      <alignment horizontal="left" wrapText="1"/>
    </xf>
    <xf numFmtId="4" fontId="6" fillId="0" borderId="13" xfId="2" applyNumberFormat="1" applyFont="1" applyFill="1" applyBorder="1" applyProtection="1">
      <protection locked="0"/>
    </xf>
    <xf numFmtId="4" fontId="5" fillId="0" borderId="1" xfId="2" applyNumberFormat="1" applyFont="1" applyFill="1" applyBorder="1" applyProtection="1">
      <protection locked="0"/>
    </xf>
    <xf numFmtId="0" fontId="15" fillId="0" borderId="0" xfId="0" applyFont="1"/>
    <xf numFmtId="49" fontId="10" fillId="0" borderId="13" xfId="0" applyNumberFormat="1" applyFont="1" applyFill="1" applyBorder="1" applyAlignment="1">
      <alignment horizontal="left" wrapText="1"/>
    </xf>
    <xf numFmtId="4" fontId="1" fillId="0" borderId="13" xfId="2" applyNumberFormat="1" applyFont="1" applyFill="1" applyBorder="1" applyAlignment="1" applyProtection="1">
      <protection locked="0"/>
    </xf>
    <xf numFmtId="49" fontId="10" fillId="0" borderId="12" xfId="0" applyNumberFormat="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4" fontId="1" fillId="0" borderId="13" xfId="1" applyNumberFormat="1" applyFont="1" applyFill="1" applyBorder="1" applyProtection="1">
      <protection locked="0"/>
    </xf>
    <xf numFmtId="2" fontId="0" fillId="0" borderId="0" xfId="0" applyNumberFormat="1" applyBorder="1"/>
    <xf numFmtId="49" fontId="6" fillId="0" borderId="12" xfId="0" applyNumberFormat="1" applyFont="1" applyFill="1" applyBorder="1" applyAlignment="1">
      <alignment horizontal="left"/>
    </xf>
  </cellXfs>
  <cellStyles count="3">
    <cellStyle name="Normaallaad" xfId="0" builtinId="0"/>
    <cellStyle name="Normal 2" xfId="1"/>
    <cellStyle name="Normal_Sheet1 2" xfId="2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zoomScale="130" zoomScaleNormal="130" workbookViewId="0">
      <selection activeCell="D127" sqref="D127"/>
    </sheetView>
  </sheetViews>
  <sheetFormatPr defaultRowHeight="15.75" customHeight="1" x14ac:dyDescent="0.25"/>
  <cols>
    <col min="1" max="1" width="8" customWidth="1"/>
    <col min="2" max="2" width="35" customWidth="1"/>
    <col min="3" max="3" width="14.5703125" customWidth="1"/>
    <col min="4" max="4" width="14.28515625" customWidth="1"/>
    <col min="5" max="5" width="13.7109375" customWidth="1"/>
    <col min="6" max="6" width="23" customWidth="1"/>
    <col min="7" max="8" width="19.5703125" customWidth="1"/>
  </cols>
  <sheetData>
    <row r="1" spans="1:10" ht="15.75" customHeight="1" x14ac:dyDescent="0.25">
      <c r="D1" s="34"/>
      <c r="E1" s="34" t="s">
        <v>294</v>
      </c>
    </row>
    <row r="2" spans="1:10" ht="15.75" customHeight="1" x14ac:dyDescent="0.25">
      <c r="D2" s="34" t="s">
        <v>295</v>
      </c>
      <c r="E2" s="34"/>
      <c r="I2" s="34"/>
      <c r="J2" s="34"/>
    </row>
    <row r="3" spans="1:10" ht="15.75" customHeight="1" x14ac:dyDescent="0.25">
      <c r="D3" s="34" t="s">
        <v>296</v>
      </c>
      <c r="E3" s="34"/>
      <c r="I3" s="34"/>
      <c r="J3" s="34"/>
    </row>
    <row r="4" spans="1:10" ht="15.75" customHeight="1" thickBot="1" x14ac:dyDescent="0.3">
      <c r="A4" s="1" t="s">
        <v>231</v>
      </c>
      <c r="B4" s="2"/>
      <c r="C4" s="2"/>
      <c r="D4" s="34"/>
      <c r="E4" s="34"/>
      <c r="I4" s="34"/>
      <c r="J4" s="34"/>
    </row>
    <row r="5" spans="1:10" ht="43.5" customHeight="1" thickBot="1" x14ac:dyDescent="0.3">
      <c r="A5" s="2"/>
      <c r="B5" s="21"/>
      <c r="C5" s="32" t="s">
        <v>280</v>
      </c>
      <c r="D5" s="32" t="s">
        <v>329</v>
      </c>
      <c r="E5" s="33" t="s">
        <v>281</v>
      </c>
    </row>
    <row r="6" spans="1:10" ht="15.75" customHeight="1" thickBot="1" x14ac:dyDescent="0.3">
      <c r="A6" s="44"/>
      <c r="B6" s="44" t="s">
        <v>0</v>
      </c>
      <c r="C6" s="22">
        <f>C7+C14+C15+C19</f>
        <v>8330635.8200000003</v>
      </c>
      <c r="D6" s="22">
        <f>D7+D14+D15+D19</f>
        <v>6820.48</v>
      </c>
      <c r="E6" s="23">
        <f>E7+E14+E15+E19</f>
        <v>8337456.2999999998</v>
      </c>
    </row>
    <row r="7" spans="1:10" ht="15.75" customHeight="1" x14ac:dyDescent="0.25">
      <c r="A7" s="45" t="s">
        <v>1</v>
      </c>
      <c r="B7" s="45" t="s">
        <v>2</v>
      </c>
      <c r="C7" s="35">
        <f>SUM(C8:C13)</f>
        <v>4635600</v>
      </c>
      <c r="D7" s="35">
        <f>SUM(D8:D13)</f>
        <v>0</v>
      </c>
      <c r="E7" s="36">
        <f>SUM(E8:E13)</f>
        <v>4635600</v>
      </c>
    </row>
    <row r="8" spans="1:10" ht="15.75" customHeight="1" x14ac:dyDescent="0.25">
      <c r="A8" s="46" t="s">
        <v>3</v>
      </c>
      <c r="B8" s="46" t="s">
        <v>4</v>
      </c>
      <c r="C8" s="63">
        <v>4330000</v>
      </c>
      <c r="D8" s="63"/>
      <c r="E8" s="63">
        <f>C8+D8</f>
        <v>4330000</v>
      </c>
    </row>
    <row r="9" spans="1:10" ht="15.75" customHeight="1" x14ac:dyDescent="0.25">
      <c r="A9" s="46" t="s">
        <v>5</v>
      </c>
      <c r="B9" s="46" t="s">
        <v>6</v>
      </c>
      <c r="C9" s="63">
        <v>305000</v>
      </c>
      <c r="D9" s="63"/>
      <c r="E9" s="63">
        <f>C9+D9</f>
        <v>305000</v>
      </c>
    </row>
    <row r="10" spans="1:10" ht="15.75" customHeight="1" x14ac:dyDescent="0.25">
      <c r="A10" s="46" t="s">
        <v>7</v>
      </c>
      <c r="B10" s="46" t="s">
        <v>8</v>
      </c>
      <c r="C10" s="63"/>
      <c r="D10" s="63"/>
      <c r="E10" s="63"/>
    </row>
    <row r="11" spans="1:10" ht="15.75" customHeight="1" x14ac:dyDescent="0.25">
      <c r="A11" s="46" t="s">
        <v>9</v>
      </c>
      <c r="B11" s="46" t="s">
        <v>10</v>
      </c>
      <c r="C11" s="63">
        <v>600</v>
      </c>
      <c r="D11" s="63"/>
      <c r="E11" s="63">
        <f>C11+D11</f>
        <v>600</v>
      </c>
    </row>
    <row r="12" spans="1:10" ht="15.75" customHeight="1" x14ac:dyDescent="0.25">
      <c r="A12" s="46" t="s">
        <v>11</v>
      </c>
      <c r="B12" s="46" t="s">
        <v>12</v>
      </c>
      <c r="C12" s="63"/>
      <c r="D12" s="63"/>
      <c r="E12" s="63"/>
    </row>
    <row r="13" spans="1:10" ht="15.75" customHeight="1" thickBot="1" x14ac:dyDescent="0.3">
      <c r="A13" s="70" t="s">
        <v>13</v>
      </c>
      <c r="B13" s="70" t="s">
        <v>14</v>
      </c>
      <c r="C13" s="71"/>
      <c r="D13" s="71"/>
      <c r="E13" s="71"/>
    </row>
    <row r="14" spans="1:10" s="76" customFormat="1" ht="15.75" customHeight="1" thickBot="1" x14ac:dyDescent="0.3">
      <c r="A14" s="72" t="s">
        <v>15</v>
      </c>
      <c r="B14" s="72" t="s">
        <v>16</v>
      </c>
      <c r="C14" s="75">
        <v>364023</v>
      </c>
      <c r="D14" s="75"/>
      <c r="E14" s="75">
        <f>C14+D14</f>
        <v>364023</v>
      </c>
    </row>
    <row r="15" spans="1:10" ht="15.75" customHeight="1" thickBot="1" x14ac:dyDescent="0.3">
      <c r="A15" s="72"/>
      <c r="B15" s="72" t="s">
        <v>17</v>
      </c>
      <c r="C15" s="3">
        <f>C16+C17+C18</f>
        <v>3303012.82</v>
      </c>
      <c r="D15" s="3">
        <f>D16+D17+D18</f>
        <v>6820.48</v>
      </c>
      <c r="E15" s="24">
        <f>E16+E17+E18</f>
        <v>3309833.3</v>
      </c>
    </row>
    <row r="16" spans="1:10" ht="15.75" customHeight="1" x14ac:dyDescent="0.25">
      <c r="A16" s="73" t="s">
        <v>18</v>
      </c>
      <c r="B16" s="73" t="s">
        <v>19</v>
      </c>
      <c r="C16" s="74">
        <v>946980</v>
      </c>
      <c r="D16" s="74"/>
      <c r="E16" s="74">
        <f t="shared" ref="E16:E17" si="0">C16+D16</f>
        <v>946980</v>
      </c>
    </row>
    <row r="17" spans="1:5" ht="15.75" customHeight="1" x14ac:dyDescent="0.25">
      <c r="A17" s="46" t="s">
        <v>20</v>
      </c>
      <c r="B17" s="46" t="s">
        <v>21</v>
      </c>
      <c r="C17" s="63">
        <v>2229419</v>
      </c>
      <c r="D17" s="63"/>
      <c r="E17" s="63">
        <f t="shared" si="0"/>
        <v>2229419</v>
      </c>
    </row>
    <row r="18" spans="1:5" ht="15.75" customHeight="1" thickBot="1" x14ac:dyDescent="0.3">
      <c r="A18" s="84" t="s">
        <v>22</v>
      </c>
      <c r="B18" s="70" t="s">
        <v>23</v>
      </c>
      <c r="C18" s="71">
        <v>126613.82</v>
      </c>
      <c r="D18" s="71">
        <v>6820.48</v>
      </c>
      <c r="E18" s="71">
        <f>C18+D18</f>
        <v>133434.30000000002</v>
      </c>
    </row>
    <row r="19" spans="1:5" ht="15.75" customHeight="1" thickBot="1" x14ac:dyDescent="0.3">
      <c r="A19" s="72"/>
      <c r="B19" s="72" t="s">
        <v>24</v>
      </c>
      <c r="C19" s="24">
        <f>SUM(C20:C23)</f>
        <v>28000</v>
      </c>
      <c r="D19" s="24">
        <f>SUM(D20:D23)</f>
        <v>0</v>
      </c>
      <c r="E19" s="24">
        <f>SUM(E20:E23)</f>
        <v>28000</v>
      </c>
    </row>
    <row r="20" spans="1:5" ht="15.75" customHeight="1" x14ac:dyDescent="0.25">
      <c r="A20" s="73" t="s">
        <v>25</v>
      </c>
      <c r="B20" s="73" t="s">
        <v>26</v>
      </c>
      <c r="C20" s="74">
        <v>8000</v>
      </c>
      <c r="D20" s="74"/>
      <c r="E20" s="74">
        <f t="shared" ref="E20:E21" si="1">C20+D20</f>
        <v>8000</v>
      </c>
    </row>
    <row r="21" spans="1:5" ht="15.75" customHeight="1" x14ac:dyDescent="0.25">
      <c r="A21" s="46" t="s">
        <v>27</v>
      </c>
      <c r="B21" s="46" t="s">
        <v>28</v>
      </c>
      <c r="C21" s="63">
        <v>20000</v>
      </c>
      <c r="D21" s="63"/>
      <c r="E21" s="63">
        <f t="shared" si="1"/>
        <v>20000</v>
      </c>
    </row>
    <row r="22" spans="1:5" ht="15.75" customHeight="1" x14ac:dyDescent="0.25">
      <c r="A22" s="46" t="s">
        <v>29</v>
      </c>
      <c r="B22" s="46" t="s">
        <v>30</v>
      </c>
      <c r="C22" s="63"/>
      <c r="D22" s="63"/>
      <c r="E22" s="63"/>
    </row>
    <row r="23" spans="1:5" ht="15.75" customHeight="1" thickBot="1" x14ac:dyDescent="0.3">
      <c r="A23" s="70" t="s">
        <v>31</v>
      </c>
      <c r="B23" s="70" t="s">
        <v>24</v>
      </c>
      <c r="C23" s="71"/>
      <c r="D23" s="71"/>
      <c r="E23" s="71"/>
    </row>
    <row r="24" spans="1:5" ht="15.75" customHeight="1" thickBot="1" x14ac:dyDescent="0.3">
      <c r="A24" s="72"/>
      <c r="B24" s="72" t="s">
        <v>32</v>
      </c>
      <c r="C24" s="3">
        <f>C25+C30</f>
        <v>8082515.9800000004</v>
      </c>
      <c r="D24" s="3">
        <f>D25+D30</f>
        <v>6820.48</v>
      </c>
      <c r="E24" s="3">
        <f>E25+E30</f>
        <v>8089336.459999999</v>
      </c>
    </row>
    <row r="25" spans="1:5" ht="15.75" customHeight="1" thickBot="1" x14ac:dyDescent="0.3">
      <c r="A25" s="72"/>
      <c r="B25" s="72" t="s">
        <v>33</v>
      </c>
      <c r="C25" s="3">
        <f>C26+C27+C28+C29</f>
        <v>550050.27</v>
      </c>
      <c r="D25" s="3">
        <f>D26+D27+D28+D29</f>
        <v>0</v>
      </c>
      <c r="E25" s="3">
        <f>E26+E27+E28+E29</f>
        <v>550050.27</v>
      </c>
    </row>
    <row r="26" spans="1:5" ht="15.75" customHeight="1" x14ac:dyDescent="0.25">
      <c r="A26" s="73" t="s">
        <v>34</v>
      </c>
      <c r="B26" s="77" t="s">
        <v>35</v>
      </c>
      <c r="C26" s="78"/>
      <c r="D26" s="78"/>
      <c r="E26" s="78"/>
    </row>
    <row r="27" spans="1:5" ht="15.75" customHeight="1" x14ac:dyDescent="0.25">
      <c r="A27" s="46" t="s">
        <v>36</v>
      </c>
      <c r="B27" s="54" t="s">
        <v>37</v>
      </c>
      <c r="C27" s="63">
        <v>286882.27</v>
      </c>
      <c r="D27" s="63"/>
      <c r="E27" s="63">
        <f t="shared" ref="E27:E28" si="2">C27+D27</f>
        <v>286882.27</v>
      </c>
    </row>
    <row r="28" spans="1:5" ht="15.75" customHeight="1" x14ac:dyDescent="0.25">
      <c r="A28" s="46" t="s">
        <v>232</v>
      </c>
      <c r="B28" s="53" t="s">
        <v>38</v>
      </c>
      <c r="C28" s="65">
        <v>263168</v>
      </c>
      <c r="D28" s="65"/>
      <c r="E28" s="63">
        <f t="shared" si="2"/>
        <v>263168</v>
      </c>
    </row>
    <row r="29" spans="1:5" ht="15.75" customHeight="1" thickBot="1" x14ac:dyDescent="0.3">
      <c r="A29" s="70" t="s">
        <v>39</v>
      </c>
      <c r="B29" s="79" t="s">
        <v>40</v>
      </c>
      <c r="C29" s="71"/>
      <c r="D29" s="71"/>
      <c r="E29" s="71"/>
    </row>
    <row r="30" spans="1:5" ht="15.75" customHeight="1" thickBot="1" x14ac:dyDescent="0.3">
      <c r="A30" s="72"/>
      <c r="B30" s="72" t="s">
        <v>41</v>
      </c>
      <c r="C30" s="24">
        <f>C31+C32+C33</f>
        <v>7532465.71</v>
      </c>
      <c r="D30" s="24">
        <f>D31+D32+D33</f>
        <v>6820.48</v>
      </c>
      <c r="E30" s="24">
        <f>E31+E32+E33</f>
        <v>7539286.1899999995</v>
      </c>
    </row>
    <row r="31" spans="1:5" ht="15.75" customHeight="1" x14ac:dyDescent="0.25">
      <c r="A31" s="73" t="s">
        <v>42</v>
      </c>
      <c r="B31" s="73" t="s">
        <v>43</v>
      </c>
      <c r="C31" s="74">
        <v>4780205.18</v>
      </c>
      <c r="D31" s="74">
        <v>619</v>
      </c>
      <c r="E31" s="74">
        <f>C31+D31</f>
        <v>4780824.18</v>
      </c>
    </row>
    <row r="32" spans="1:5" ht="15.75" customHeight="1" x14ac:dyDescent="0.25">
      <c r="A32" s="46" t="s">
        <v>44</v>
      </c>
      <c r="B32" s="46" t="s">
        <v>45</v>
      </c>
      <c r="C32" s="63">
        <v>2719417.62</v>
      </c>
      <c r="D32" s="63">
        <v>6201.48</v>
      </c>
      <c r="E32" s="63">
        <f>C32+D32</f>
        <v>2725619.1</v>
      </c>
    </row>
    <row r="33" spans="1:5" ht="15.75" customHeight="1" thickBot="1" x14ac:dyDescent="0.3">
      <c r="A33" s="70" t="s">
        <v>46</v>
      </c>
      <c r="B33" s="70" t="s">
        <v>47</v>
      </c>
      <c r="C33" s="71">
        <v>32842.910000000003</v>
      </c>
      <c r="D33" s="71"/>
      <c r="E33" s="71">
        <f t="shared" ref="E33" si="3">C33+D33</f>
        <v>32842.910000000003</v>
      </c>
    </row>
    <row r="34" spans="1:5" ht="15.75" customHeight="1" thickBot="1" x14ac:dyDescent="0.3">
      <c r="A34" s="72"/>
      <c r="B34" s="72" t="s">
        <v>48</v>
      </c>
      <c r="C34" s="4">
        <f>C6-C24</f>
        <v>248119.83999999985</v>
      </c>
      <c r="D34" s="4">
        <f>D6-D24</f>
        <v>0</v>
      </c>
      <c r="E34" s="4">
        <f t="shared" ref="E34" si="4">E6-E24</f>
        <v>248119.84000000078</v>
      </c>
    </row>
    <row r="35" spans="1:5" ht="15.75" customHeight="1" thickBot="1" x14ac:dyDescent="0.3">
      <c r="A35" s="72"/>
      <c r="B35" s="80" t="s">
        <v>49</v>
      </c>
      <c r="C35" s="5">
        <f>C36-C37+C38-C39+C40-C41+C42-C43+C44-C45+C46-C47</f>
        <v>-1210888</v>
      </c>
      <c r="D35" s="5">
        <f>D36-D37+D38-D39+D40-D41+D42-D43+D44-D45+D46-D47</f>
        <v>0</v>
      </c>
      <c r="E35" s="5">
        <f>E36-E37+E38-E39+E40-E41+E42-E43+E44-E45+E46-E47</f>
        <v>-1270888</v>
      </c>
    </row>
    <row r="36" spans="1:5" ht="15.75" customHeight="1" x14ac:dyDescent="0.25">
      <c r="A36" s="73" t="s">
        <v>50</v>
      </c>
      <c r="B36" s="73" t="s">
        <v>51</v>
      </c>
      <c r="C36" s="74">
        <v>60000</v>
      </c>
      <c r="D36" s="74"/>
      <c r="E36" s="74"/>
    </row>
    <row r="37" spans="1:5" ht="15.75" customHeight="1" x14ac:dyDescent="0.25">
      <c r="A37" s="46" t="s">
        <v>52</v>
      </c>
      <c r="B37" s="46" t="s">
        <v>53</v>
      </c>
      <c r="C37" s="63">
        <v>1712388</v>
      </c>
      <c r="D37" s="63"/>
      <c r="E37" s="63">
        <f t="shared" ref="E37:E39" si="5">C37+D37</f>
        <v>1712388</v>
      </c>
    </row>
    <row r="38" spans="1:5" ht="15.75" customHeight="1" x14ac:dyDescent="0.25">
      <c r="A38" s="46" t="s">
        <v>54</v>
      </c>
      <c r="B38" s="55" t="s">
        <v>55</v>
      </c>
      <c r="C38" s="63">
        <v>578500</v>
      </c>
      <c r="D38" s="63">
        <v>21232</v>
      </c>
      <c r="E38" s="63">
        <f t="shared" si="5"/>
        <v>599732</v>
      </c>
    </row>
    <row r="39" spans="1:5" ht="15.75" customHeight="1" x14ac:dyDescent="0.25">
      <c r="A39" s="46" t="s">
        <v>56</v>
      </c>
      <c r="B39" s="46" t="s">
        <v>57</v>
      </c>
      <c r="C39" s="63">
        <v>107000</v>
      </c>
      <c r="D39" s="63">
        <v>21232</v>
      </c>
      <c r="E39" s="63">
        <f t="shared" si="5"/>
        <v>128232</v>
      </c>
    </row>
    <row r="40" spans="1:5" ht="15.75" customHeight="1" x14ac:dyDescent="0.25">
      <c r="A40" s="46" t="s">
        <v>58</v>
      </c>
      <c r="B40" s="46" t="s">
        <v>59</v>
      </c>
      <c r="C40" s="66"/>
      <c r="D40" s="66"/>
      <c r="E40" s="66"/>
    </row>
    <row r="41" spans="1:5" ht="15.75" customHeight="1" x14ac:dyDescent="0.25">
      <c r="A41" s="46" t="s">
        <v>60</v>
      </c>
      <c r="B41" s="46" t="s">
        <v>61</v>
      </c>
      <c r="C41" s="66"/>
      <c r="D41" s="66"/>
      <c r="E41" s="66"/>
    </row>
    <row r="42" spans="1:5" ht="15.75" customHeight="1" x14ac:dyDescent="0.25">
      <c r="A42" s="46" t="s">
        <v>62</v>
      </c>
      <c r="B42" s="46" t="s">
        <v>63</v>
      </c>
      <c r="C42" s="66"/>
      <c r="D42" s="66"/>
      <c r="E42" s="66"/>
    </row>
    <row r="43" spans="1:5" ht="15.75" customHeight="1" x14ac:dyDescent="0.25">
      <c r="A43" s="46" t="s">
        <v>64</v>
      </c>
      <c r="B43" s="46" t="s">
        <v>65</v>
      </c>
      <c r="C43" s="66"/>
      <c r="D43" s="66"/>
      <c r="E43" s="66"/>
    </row>
    <row r="44" spans="1:5" ht="15.75" customHeight="1" x14ac:dyDescent="0.25">
      <c r="A44" s="46" t="s">
        <v>66</v>
      </c>
      <c r="B44" s="46" t="s">
        <v>67</v>
      </c>
      <c r="C44" s="64"/>
      <c r="D44" s="64"/>
      <c r="E44" s="64"/>
    </row>
    <row r="45" spans="1:5" ht="15.75" customHeight="1" x14ac:dyDescent="0.25">
      <c r="A45" s="46" t="s">
        <v>68</v>
      </c>
      <c r="B45" s="46" t="s">
        <v>69</v>
      </c>
      <c r="C45" s="66"/>
      <c r="D45" s="66"/>
      <c r="E45" s="66"/>
    </row>
    <row r="46" spans="1:5" ht="15.75" customHeight="1" x14ac:dyDescent="0.25">
      <c r="A46" s="46" t="s">
        <v>70</v>
      </c>
      <c r="B46" s="46" t="s">
        <v>71</v>
      </c>
      <c r="C46" s="66"/>
      <c r="D46" s="66"/>
      <c r="E46" s="66"/>
    </row>
    <row r="47" spans="1:5" ht="15.75" customHeight="1" thickBot="1" x14ac:dyDescent="0.3">
      <c r="A47" s="70" t="s">
        <v>72</v>
      </c>
      <c r="B47" s="70" t="s">
        <v>73</v>
      </c>
      <c r="C47" s="71">
        <v>30000</v>
      </c>
      <c r="D47" s="71"/>
      <c r="E47" s="71">
        <f t="shared" ref="E47" si="6">C47+D47</f>
        <v>30000</v>
      </c>
    </row>
    <row r="48" spans="1:5" ht="27.75" customHeight="1" thickBot="1" x14ac:dyDescent="0.3">
      <c r="A48" s="72"/>
      <c r="B48" s="81" t="s">
        <v>74</v>
      </c>
      <c r="C48" s="4">
        <f>C34+C35</f>
        <v>-962768.16000000015</v>
      </c>
      <c r="D48" s="4">
        <f>D34+D35</f>
        <v>0</v>
      </c>
      <c r="E48" s="4">
        <f>E34+E35</f>
        <v>-1022768.1599999992</v>
      </c>
    </row>
    <row r="49" spans="1:8" ht="15.75" customHeight="1" thickBot="1" x14ac:dyDescent="0.3">
      <c r="A49" s="72"/>
      <c r="B49" s="72" t="s">
        <v>75</v>
      </c>
      <c r="C49" s="5">
        <f>C50+C51</f>
        <v>304810.59999999998</v>
      </c>
      <c r="D49" s="5">
        <f>D50+D51</f>
        <v>0</v>
      </c>
      <c r="E49" s="5">
        <f>E50+E51</f>
        <v>304810.59999999998</v>
      </c>
    </row>
    <row r="50" spans="1:8" ht="15.75" customHeight="1" x14ac:dyDescent="0.25">
      <c r="A50" s="73" t="s">
        <v>76</v>
      </c>
      <c r="B50" s="73" t="s">
        <v>77</v>
      </c>
      <c r="C50" s="82">
        <v>627000</v>
      </c>
      <c r="D50" s="82"/>
      <c r="E50" s="74">
        <f t="shared" ref="E50:E53" si="7">C50+D50</f>
        <v>627000</v>
      </c>
    </row>
    <row r="51" spans="1:8" ht="15.75" customHeight="1" x14ac:dyDescent="0.25">
      <c r="A51" s="46" t="s">
        <v>78</v>
      </c>
      <c r="B51" s="46" t="s">
        <v>79</v>
      </c>
      <c r="C51" s="63">
        <v>-322189.40000000002</v>
      </c>
      <c r="D51" s="63"/>
      <c r="E51" s="63">
        <f t="shared" si="7"/>
        <v>-322189.40000000002</v>
      </c>
    </row>
    <row r="52" spans="1:8" ht="15.75" customHeight="1" thickBot="1" x14ac:dyDescent="0.3">
      <c r="A52" s="47" t="s">
        <v>80</v>
      </c>
      <c r="B52" s="56" t="s">
        <v>81</v>
      </c>
      <c r="C52" s="37">
        <v>-681679.54</v>
      </c>
      <c r="D52" s="37"/>
      <c r="E52" s="26">
        <f t="shared" si="7"/>
        <v>-681679.54</v>
      </c>
    </row>
    <row r="53" spans="1:8" ht="15.75" customHeight="1" thickBot="1" x14ac:dyDescent="0.3">
      <c r="A53" s="49"/>
      <c r="B53" s="57" t="s">
        <v>82</v>
      </c>
      <c r="C53" s="27">
        <v>-23721.98</v>
      </c>
      <c r="D53" s="27"/>
      <c r="E53" s="25">
        <f t="shared" si="7"/>
        <v>-23721.98</v>
      </c>
    </row>
    <row r="54" spans="1:8" ht="15.75" customHeight="1" thickBot="1" x14ac:dyDescent="0.3">
      <c r="A54" s="50"/>
      <c r="B54" s="58"/>
      <c r="C54" s="28"/>
      <c r="D54" s="28"/>
      <c r="E54" s="28"/>
    </row>
    <row r="55" spans="1:8" ht="15.75" customHeight="1" thickBot="1" x14ac:dyDescent="0.3">
      <c r="A55" s="49"/>
      <c r="B55" s="59" t="s">
        <v>83</v>
      </c>
      <c r="C55" s="29">
        <f>C56+C63+C64+C68+C85+C92+C99+C106+C124+C137</f>
        <v>9931903.9800000004</v>
      </c>
      <c r="D55" s="29">
        <f>D56+D63+D64+D68+D85+D92+D99+D106+D124+D137</f>
        <v>28052.480000000003</v>
      </c>
      <c r="E55" s="24">
        <f>E56+E63+E64+E68+E85+E92+E99+E106+E124+E137</f>
        <v>9959956.459999999</v>
      </c>
      <c r="F55" s="30"/>
      <c r="G55" s="30"/>
      <c r="H55" s="30"/>
    </row>
    <row r="56" spans="1:8" ht="15.75" customHeight="1" x14ac:dyDescent="0.25">
      <c r="A56" s="45" t="s">
        <v>84</v>
      </c>
      <c r="B56" s="45" t="s">
        <v>85</v>
      </c>
      <c r="C56" s="38">
        <f>SUM(C57:C62)</f>
        <v>1082657.9100000001</v>
      </c>
      <c r="D56" s="38">
        <f>SUM(D57:D62)</f>
        <v>0</v>
      </c>
      <c r="E56" s="38">
        <f>SUM(E57:E62)</f>
        <v>1082657.9100000001</v>
      </c>
      <c r="F56" s="30"/>
      <c r="G56" s="30"/>
      <c r="H56" s="30"/>
    </row>
    <row r="57" spans="1:8" ht="15.75" customHeight="1" x14ac:dyDescent="0.25">
      <c r="A57" s="46" t="s">
        <v>86</v>
      </c>
      <c r="B57" s="46" t="s">
        <v>87</v>
      </c>
      <c r="C57" s="63">
        <v>70040</v>
      </c>
      <c r="D57" s="63"/>
      <c r="E57" s="63">
        <f t="shared" ref="E57:E62" si="8">C57+D57</f>
        <v>70040</v>
      </c>
    </row>
    <row r="58" spans="1:8" ht="15.75" customHeight="1" x14ac:dyDescent="0.25">
      <c r="A58" s="46" t="s">
        <v>88</v>
      </c>
      <c r="B58" s="46" t="s">
        <v>89</v>
      </c>
      <c r="C58" s="63">
        <v>802120</v>
      </c>
      <c r="D58" s="63"/>
      <c r="E58" s="63">
        <f t="shared" si="8"/>
        <v>802120</v>
      </c>
    </row>
    <row r="59" spans="1:8" ht="15.75" customHeight="1" x14ac:dyDescent="0.25">
      <c r="A59" s="46" t="s">
        <v>90</v>
      </c>
      <c r="B59" s="46" t="s">
        <v>91</v>
      </c>
      <c r="C59" s="63">
        <v>32697.91</v>
      </c>
      <c r="D59" s="63"/>
      <c r="E59" s="63">
        <f t="shared" si="8"/>
        <v>32697.91</v>
      </c>
    </row>
    <row r="60" spans="1:8" ht="15.75" customHeight="1" x14ac:dyDescent="0.25">
      <c r="A60" s="46" t="s">
        <v>92</v>
      </c>
      <c r="B60" s="46" t="s">
        <v>93</v>
      </c>
      <c r="C60" s="63">
        <v>135000</v>
      </c>
      <c r="D60" s="63"/>
      <c r="E60" s="63">
        <f t="shared" si="8"/>
        <v>135000</v>
      </c>
    </row>
    <row r="61" spans="1:8" ht="15.75" customHeight="1" x14ac:dyDescent="0.25">
      <c r="A61" s="46" t="s">
        <v>94</v>
      </c>
      <c r="B61" s="46" t="s">
        <v>95</v>
      </c>
      <c r="C61" s="63">
        <v>30000</v>
      </c>
      <c r="D61" s="63"/>
      <c r="E61" s="63">
        <f t="shared" si="8"/>
        <v>30000</v>
      </c>
    </row>
    <row r="62" spans="1:8" ht="15.75" customHeight="1" x14ac:dyDescent="0.25">
      <c r="A62" s="46"/>
      <c r="B62" s="51" t="s">
        <v>96</v>
      </c>
      <c r="C62" s="63">
        <v>12800</v>
      </c>
      <c r="D62" s="63"/>
      <c r="E62" s="63">
        <f t="shared" si="8"/>
        <v>12800</v>
      </c>
    </row>
    <row r="63" spans="1:8" ht="15.75" customHeight="1" thickBot="1" x14ac:dyDescent="0.3">
      <c r="A63" s="47" t="s">
        <v>97</v>
      </c>
      <c r="B63" s="47" t="s">
        <v>98</v>
      </c>
      <c r="C63" s="39"/>
      <c r="D63" s="39"/>
      <c r="E63" s="40"/>
    </row>
    <row r="64" spans="1:8" ht="15.75" customHeight="1" x14ac:dyDescent="0.25">
      <c r="A64" s="45" t="s">
        <v>99</v>
      </c>
      <c r="B64" s="45" t="s">
        <v>100</v>
      </c>
      <c r="C64" s="41">
        <f>SUM(C65:C67)</f>
        <v>17444</v>
      </c>
      <c r="D64" s="41">
        <f>SUM(D65:D67)</f>
        <v>0</v>
      </c>
      <c r="E64" s="41">
        <f>SUM(E65:E67)</f>
        <v>17444</v>
      </c>
    </row>
    <row r="65" spans="1:5" ht="15.75" customHeight="1" x14ac:dyDescent="0.25">
      <c r="A65" s="46" t="s">
        <v>101</v>
      </c>
      <c r="B65" s="46" t="s">
        <v>102</v>
      </c>
      <c r="C65" s="63">
        <v>2244</v>
      </c>
      <c r="D65" s="63"/>
      <c r="E65" s="63">
        <f t="shared" ref="E65:E66" si="9">C65+D65</f>
        <v>2244</v>
      </c>
    </row>
    <row r="66" spans="1:5" ht="15.75" customHeight="1" x14ac:dyDescent="0.25">
      <c r="A66" s="46" t="s">
        <v>103</v>
      </c>
      <c r="B66" s="46" t="s">
        <v>104</v>
      </c>
      <c r="C66" s="63">
        <v>15200</v>
      </c>
      <c r="D66" s="63"/>
      <c r="E66" s="63">
        <f t="shared" si="9"/>
        <v>15200</v>
      </c>
    </row>
    <row r="67" spans="1:5" ht="15.75" customHeight="1" x14ac:dyDescent="0.25">
      <c r="A67" s="46"/>
      <c r="B67" s="46" t="s">
        <v>105</v>
      </c>
      <c r="C67" s="63"/>
      <c r="D67" s="63"/>
      <c r="E67" s="63"/>
    </row>
    <row r="68" spans="1:5" ht="15.75" customHeight="1" x14ac:dyDescent="0.25">
      <c r="A68" s="48" t="s">
        <v>106</v>
      </c>
      <c r="B68" s="48" t="s">
        <v>107</v>
      </c>
      <c r="C68" s="42">
        <f>SUM(C69:C84)</f>
        <v>1630153</v>
      </c>
      <c r="D68" s="42">
        <f>SUM(D69:D84)</f>
        <v>0</v>
      </c>
      <c r="E68" s="42">
        <f>SUM(E69:E84)</f>
        <v>1630153</v>
      </c>
    </row>
    <row r="69" spans="1:5" ht="15.75" customHeight="1" x14ac:dyDescent="0.25">
      <c r="A69" s="46" t="s">
        <v>233</v>
      </c>
      <c r="B69" s="53" t="s">
        <v>234</v>
      </c>
      <c r="C69" s="67"/>
      <c r="D69" s="67"/>
      <c r="E69" s="67"/>
    </row>
    <row r="70" spans="1:5" ht="15.75" customHeight="1" x14ac:dyDescent="0.25">
      <c r="A70" s="46" t="s">
        <v>235</v>
      </c>
      <c r="B70" s="53" t="s">
        <v>236</v>
      </c>
      <c r="C70" s="63"/>
      <c r="D70" s="63"/>
      <c r="E70" s="63"/>
    </row>
    <row r="71" spans="1:5" ht="15.75" customHeight="1" x14ac:dyDescent="0.25">
      <c r="A71" s="46" t="s">
        <v>237</v>
      </c>
      <c r="B71" s="53" t="s">
        <v>238</v>
      </c>
      <c r="C71" s="68"/>
      <c r="D71" s="68"/>
      <c r="E71" s="68"/>
    </row>
    <row r="72" spans="1:5" ht="15.75" customHeight="1" x14ac:dyDescent="0.25">
      <c r="A72" s="46" t="s">
        <v>239</v>
      </c>
      <c r="B72" s="53" t="s">
        <v>240</v>
      </c>
      <c r="C72" s="68"/>
      <c r="D72" s="68"/>
      <c r="E72" s="68"/>
    </row>
    <row r="73" spans="1:5" ht="15.75" customHeight="1" x14ac:dyDescent="0.25">
      <c r="A73" s="46" t="s">
        <v>108</v>
      </c>
      <c r="B73" s="53" t="s">
        <v>109</v>
      </c>
      <c r="C73" s="63">
        <v>11300</v>
      </c>
      <c r="D73" s="63"/>
      <c r="E73" s="63">
        <f t="shared" ref="E73:E76" si="10">C73+D73</f>
        <v>11300</v>
      </c>
    </row>
    <row r="74" spans="1:5" ht="15.75" customHeight="1" x14ac:dyDescent="0.25">
      <c r="A74" s="46" t="s">
        <v>110</v>
      </c>
      <c r="B74" s="53" t="s">
        <v>111</v>
      </c>
      <c r="C74" s="63">
        <v>38530</v>
      </c>
      <c r="D74" s="63"/>
      <c r="E74" s="63">
        <f t="shared" si="10"/>
        <v>38530</v>
      </c>
    </row>
    <row r="75" spans="1:5" ht="15.75" customHeight="1" x14ac:dyDescent="0.25">
      <c r="A75" s="46" t="s">
        <v>112</v>
      </c>
      <c r="B75" s="53" t="s">
        <v>113</v>
      </c>
      <c r="C75" s="63">
        <v>250000</v>
      </c>
      <c r="D75" s="63"/>
      <c r="E75" s="63">
        <f t="shared" si="10"/>
        <v>250000</v>
      </c>
    </row>
    <row r="76" spans="1:5" ht="15.75" customHeight="1" x14ac:dyDescent="0.25">
      <c r="A76" s="46" t="s">
        <v>241</v>
      </c>
      <c r="B76" s="53" t="s">
        <v>242</v>
      </c>
      <c r="C76" s="63">
        <v>0</v>
      </c>
      <c r="D76" s="63"/>
      <c r="E76" s="63">
        <f t="shared" si="10"/>
        <v>0</v>
      </c>
    </row>
    <row r="77" spans="1:5" ht="15.75" customHeight="1" x14ac:dyDescent="0.25">
      <c r="A77" s="46" t="s">
        <v>243</v>
      </c>
      <c r="B77" s="53" t="s">
        <v>244</v>
      </c>
      <c r="C77" s="68"/>
      <c r="D77" s="68"/>
      <c r="E77" s="68"/>
    </row>
    <row r="78" spans="1:5" ht="15.75" customHeight="1" x14ac:dyDescent="0.25">
      <c r="A78" s="46" t="s">
        <v>245</v>
      </c>
      <c r="B78" s="53" t="s">
        <v>246</v>
      </c>
      <c r="C78" s="68"/>
      <c r="D78" s="68"/>
      <c r="E78" s="68"/>
    </row>
    <row r="79" spans="1:5" ht="15.75" customHeight="1" x14ac:dyDescent="0.25">
      <c r="A79" s="46" t="s">
        <v>247</v>
      </c>
      <c r="B79" s="53" t="s">
        <v>248</v>
      </c>
      <c r="C79" s="68"/>
      <c r="D79" s="68"/>
      <c r="E79" s="68"/>
    </row>
    <row r="80" spans="1:5" ht="15.75" customHeight="1" x14ac:dyDescent="0.25">
      <c r="A80" s="46" t="s">
        <v>114</v>
      </c>
      <c r="B80" s="53" t="s">
        <v>115</v>
      </c>
      <c r="C80" s="63">
        <v>47977</v>
      </c>
      <c r="D80" s="63"/>
      <c r="E80" s="63">
        <f t="shared" ref="E80:E83" si="11">C80+D80</f>
        <v>47977</v>
      </c>
    </row>
    <row r="81" spans="1:5" ht="15.75" customHeight="1" x14ac:dyDescent="0.25">
      <c r="A81" s="46" t="s">
        <v>116</v>
      </c>
      <c r="B81" s="53" t="s">
        <v>117</v>
      </c>
      <c r="C81" s="63">
        <v>4880</v>
      </c>
      <c r="D81" s="63"/>
      <c r="E81" s="63">
        <f t="shared" si="11"/>
        <v>4880</v>
      </c>
    </row>
    <row r="82" spans="1:5" ht="15.75" customHeight="1" x14ac:dyDescent="0.25">
      <c r="A82" s="46" t="s">
        <v>118</v>
      </c>
      <c r="B82" s="53" t="s">
        <v>119</v>
      </c>
      <c r="C82" s="63">
        <v>1125200</v>
      </c>
      <c r="D82" s="63"/>
      <c r="E82" s="63">
        <f t="shared" si="11"/>
        <v>1125200</v>
      </c>
    </row>
    <row r="83" spans="1:5" ht="15.75" customHeight="1" x14ac:dyDescent="0.25">
      <c r="A83" s="46" t="s">
        <v>120</v>
      </c>
      <c r="B83" s="53" t="s">
        <v>121</v>
      </c>
      <c r="C83" s="63">
        <v>152266</v>
      </c>
      <c r="D83" s="63"/>
      <c r="E83" s="63">
        <f t="shared" si="11"/>
        <v>152266</v>
      </c>
    </row>
    <row r="84" spans="1:5" ht="15.75" customHeight="1" x14ac:dyDescent="0.25">
      <c r="A84" s="46"/>
      <c r="B84" s="53" t="s">
        <v>122</v>
      </c>
      <c r="C84" s="63"/>
      <c r="D84" s="63"/>
      <c r="E84" s="63"/>
    </row>
    <row r="85" spans="1:5" ht="15.75" customHeight="1" x14ac:dyDescent="0.25">
      <c r="A85" s="48" t="s">
        <v>123</v>
      </c>
      <c r="B85" s="48" t="s">
        <v>124</v>
      </c>
      <c r="C85" s="43">
        <f>SUM(C86:C91)</f>
        <v>448877.26</v>
      </c>
      <c r="D85" s="43">
        <f>SUM(D86:D91)</f>
        <v>0</v>
      </c>
      <c r="E85" s="43">
        <f>SUM(E86:E91)</f>
        <v>448877.26</v>
      </c>
    </row>
    <row r="86" spans="1:5" ht="15.75" customHeight="1" x14ac:dyDescent="0.25">
      <c r="A86" s="46" t="s">
        <v>125</v>
      </c>
      <c r="B86" s="53" t="s">
        <v>126</v>
      </c>
      <c r="C86" s="63">
        <v>49939.01</v>
      </c>
      <c r="D86" s="63"/>
      <c r="E86" s="63">
        <f t="shared" ref="E86:E90" si="12">C86+D86</f>
        <v>49939.01</v>
      </c>
    </row>
    <row r="87" spans="1:5" ht="15.75" customHeight="1" x14ac:dyDescent="0.25">
      <c r="A87" s="46" t="s">
        <v>229</v>
      </c>
      <c r="B87" s="53" t="s">
        <v>249</v>
      </c>
      <c r="C87" s="63">
        <v>123000</v>
      </c>
      <c r="D87" s="63"/>
      <c r="E87" s="63">
        <f t="shared" si="12"/>
        <v>123000</v>
      </c>
    </row>
    <row r="88" spans="1:5" ht="15.75" customHeight="1" x14ac:dyDescent="0.25">
      <c r="A88" s="46" t="s">
        <v>127</v>
      </c>
      <c r="B88" s="53" t="s">
        <v>128</v>
      </c>
      <c r="C88" s="63">
        <v>17700</v>
      </c>
      <c r="D88" s="63"/>
      <c r="E88" s="63">
        <f t="shared" si="12"/>
        <v>17700</v>
      </c>
    </row>
    <row r="89" spans="1:5" ht="15.75" customHeight="1" x14ac:dyDescent="0.25">
      <c r="A89" s="46" t="s">
        <v>129</v>
      </c>
      <c r="B89" s="53" t="s">
        <v>130</v>
      </c>
      <c r="C89" s="63">
        <v>8000</v>
      </c>
      <c r="D89" s="63"/>
      <c r="E89" s="63">
        <f t="shared" si="12"/>
        <v>8000</v>
      </c>
    </row>
    <row r="90" spans="1:5" ht="15.75" customHeight="1" x14ac:dyDescent="0.25">
      <c r="A90" s="46" t="s">
        <v>131</v>
      </c>
      <c r="B90" s="53" t="s">
        <v>132</v>
      </c>
      <c r="C90" s="63">
        <v>250238.25</v>
      </c>
      <c r="D90" s="63"/>
      <c r="E90" s="63">
        <f t="shared" si="12"/>
        <v>250238.25</v>
      </c>
    </row>
    <row r="91" spans="1:5" ht="15.75" customHeight="1" x14ac:dyDescent="0.25">
      <c r="A91" s="46"/>
      <c r="B91" s="53" t="s">
        <v>133</v>
      </c>
      <c r="C91" s="63"/>
      <c r="D91" s="63"/>
      <c r="E91" s="63"/>
    </row>
    <row r="92" spans="1:5" ht="15.75" customHeight="1" x14ac:dyDescent="0.25">
      <c r="A92" s="48" t="s">
        <v>134</v>
      </c>
      <c r="B92" s="48" t="s">
        <v>135</v>
      </c>
      <c r="C92" s="42">
        <f>SUM(C93:C98)</f>
        <v>179720</v>
      </c>
      <c r="D92" s="42">
        <f>SUM(D93:D98)</f>
        <v>21232</v>
      </c>
      <c r="E92" s="42">
        <f>SUM(E93:E98)</f>
        <v>200952</v>
      </c>
    </row>
    <row r="93" spans="1:5" ht="15.75" customHeight="1" x14ac:dyDescent="0.25">
      <c r="A93" s="46" t="s">
        <v>136</v>
      </c>
      <c r="B93" s="53" t="s">
        <v>137</v>
      </c>
      <c r="C93" s="63">
        <v>38900</v>
      </c>
      <c r="D93" s="63"/>
      <c r="E93" s="63">
        <f t="shared" ref="E93:E97" si="13">C93+D93</f>
        <v>38900</v>
      </c>
    </row>
    <row r="94" spans="1:5" ht="15.75" customHeight="1" x14ac:dyDescent="0.25">
      <c r="A94" s="46" t="s">
        <v>138</v>
      </c>
      <c r="B94" s="53" t="s">
        <v>139</v>
      </c>
      <c r="C94" s="63"/>
      <c r="D94" s="63"/>
      <c r="E94" s="63">
        <f t="shared" si="13"/>
        <v>0</v>
      </c>
    </row>
    <row r="95" spans="1:5" ht="15.75" customHeight="1" x14ac:dyDescent="0.25">
      <c r="A95" s="46" t="s">
        <v>140</v>
      </c>
      <c r="B95" s="53" t="s">
        <v>141</v>
      </c>
      <c r="C95" s="63">
        <v>10000</v>
      </c>
      <c r="D95" s="63">
        <v>21232</v>
      </c>
      <c r="E95" s="63">
        <f t="shared" si="13"/>
        <v>31232</v>
      </c>
    </row>
    <row r="96" spans="1:5" ht="15.75" customHeight="1" x14ac:dyDescent="0.25">
      <c r="A96" s="46" t="s">
        <v>142</v>
      </c>
      <c r="B96" s="53" t="s">
        <v>143</v>
      </c>
      <c r="C96" s="63">
        <v>92000</v>
      </c>
      <c r="D96" s="63"/>
      <c r="E96" s="63">
        <f t="shared" si="13"/>
        <v>92000</v>
      </c>
    </row>
    <row r="97" spans="1:5" ht="15.75" customHeight="1" x14ac:dyDescent="0.25">
      <c r="A97" s="46" t="s">
        <v>144</v>
      </c>
      <c r="B97" s="53" t="s">
        <v>145</v>
      </c>
      <c r="C97" s="63">
        <v>38820</v>
      </c>
      <c r="D97" s="63"/>
      <c r="E97" s="63">
        <f t="shared" si="13"/>
        <v>38820</v>
      </c>
    </row>
    <row r="98" spans="1:5" ht="15.75" customHeight="1" x14ac:dyDescent="0.25">
      <c r="A98" s="46"/>
      <c r="B98" s="53" t="s">
        <v>146</v>
      </c>
      <c r="C98" s="63"/>
      <c r="D98" s="63"/>
      <c r="E98" s="63"/>
    </row>
    <row r="99" spans="1:5" ht="15.75" customHeight="1" x14ac:dyDescent="0.25">
      <c r="A99" s="48" t="s">
        <v>147</v>
      </c>
      <c r="B99" s="48" t="s">
        <v>148</v>
      </c>
      <c r="C99" s="42">
        <f>SUM(C100:C105)</f>
        <v>12708</v>
      </c>
      <c r="D99" s="42">
        <f>SUM(D100:D105)</f>
        <v>0</v>
      </c>
      <c r="E99" s="42">
        <f>SUM(E100:E105)</f>
        <v>12708</v>
      </c>
    </row>
    <row r="100" spans="1:5" ht="15.75" customHeight="1" x14ac:dyDescent="0.25">
      <c r="A100" s="46" t="s">
        <v>250</v>
      </c>
      <c r="B100" s="55" t="s">
        <v>251</v>
      </c>
      <c r="C100" s="68"/>
      <c r="D100" s="68"/>
      <c r="E100" s="68"/>
    </row>
    <row r="101" spans="1:5" ht="15.75" customHeight="1" x14ac:dyDescent="0.25">
      <c r="A101" s="46" t="s">
        <v>252</v>
      </c>
      <c r="B101" s="55" t="s">
        <v>253</v>
      </c>
      <c r="C101" s="68"/>
      <c r="D101" s="68"/>
      <c r="E101" s="68"/>
    </row>
    <row r="102" spans="1:5" ht="15.75" customHeight="1" x14ac:dyDescent="0.25">
      <c r="A102" s="46" t="s">
        <v>254</v>
      </c>
      <c r="B102" s="55" t="s">
        <v>255</v>
      </c>
      <c r="C102" s="68"/>
      <c r="D102" s="68"/>
      <c r="E102" s="68"/>
    </row>
    <row r="103" spans="1:5" ht="15.75" customHeight="1" x14ac:dyDescent="0.25">
      <c r="A103" s="46" t="s">
        <v>256</v>
      </c>
      <c r="B103" s="55" t="s">
        <v>257</v>
      </c>
      <c r="C103" s="68"/>
      <c r="D103" s="68"/>
      <c r="E103" s="68"/>
    </row>
    <row r="104" spans="1:5" ht="15.75" customHeight="1" x14ac:dyDescent="0.25">
      <c r="A104" s="46" t="s">
        <v>258</v>
      </c>
      <c r="B104" s="55" t="s">
        <v>259</v>
      </c>
      <c r="C104" s="68"/>
      <c r="D104" s="68"/>
      <c r="E104" s="68"/>
    </row>
    <row r="105" spans="1:5" ht="15.75" customHeight="1" x14ac:dyDescent="0.25">
      <c r="A105" s="46"/>
      <c r="B105" s="55" t="s">
        <v>149</v>
      </c>
      <c r="C105" s="63">
        <v>12708</v>
      </c>
      <c r="D105" s="63"/>
      <c r="E105" s="63">
        <f t="shared" ref="E105" si="14">C105+D105</f>
        <v>12708</v>
      </c>
    </row>
    <row r="106" spans="1:5" ht="15.75" customHeight="1" x14ac:dyDescent="0.25">
      <c r="A106" s="48" t="s">
        <v>150</v>
      </c>
      <c r="B106" s="48" t="s">
        <v>151</v>
      </c>
      <c r="C106" s="42">
        <f>SUM(C107:C123)</f>
        <v>1087828.6000000001</v>
      </c>
      <c r="D106" s="42">
        <f>SUM(D107:D123)</f>
        <v>54280</v>
      </c>
      <c r="E106" s="42">
        <f>SUM(E107:E123)</f>
        <v>1142108.6000000001</v>
      </c>
    </row>
    <row r="107" spans="1:5" ht="15.75" customHeight="1" x14ac:dyDescent="0.25">
      <c r="A107" s="46" t="s">
        <v>152</v>
      </c>
      <c r="B107" s="60" t="s">
        <v>153</v>
      </c>
      <c r="C107" s="63">
        <v>100070</v>
      </c>
      <c r="D107" s="63"/>
      <c r="E107" s="63">
        <f t="shared" ref="E107:E113" si="15">C107+D107</f>
        <v>100070</v>
      </c>
    </row>
    <row r="108" spans="1:5" ht="15.75" customHeight="1" x14ac:dyDescent="0.25">
      <c r="A108" s="46" t="s">
        <v>154</v>
      </c>
      <c r="B108" s="53" t="s">
        <v>155</v>
      </c>
      <c r="C108" s="63">
        <v>4500</v>
      </c>
      <c r="D108" s="63"/>
      <c r="E108" s="63">
        <f t="shared" si="15"/>
        <v>4500</v>
      </c>
    </row>
    <row r="109" spans="1:5" ht="15.75" customHeight="1" x14ac:dyDescent="0.25">
      <c r="A109" s="46" t="s">
        <v>156</v>
      </c>
      <c r="B109" s="53" t="s">
        <v>157</v>
      </c>
      <c r="C109" s="63">
        <v>162829</v>
      </c>
      <c r="D109" s="63">
        <v>49180</v>
      </c>
      <c r="E109" s="63">
        <f t="shared" si="15"/>
        <v>212009</v>
      </c>
    </row>
    <row r="110" spans="1:5" ht="15.75" customHeight="1" x14ac:dyDescent="0.25">
      <c r="A110" s="46" t="s">
        <v>158</v>
      </c>
      <c r="B110" s="53" t="s">
        <v>159</v>
      </c>
      <c r="C110" s="63">
        <v>30000</v>
      </c>
      <c r="D110" s="63"/>
      <c r="E110" s="63">
        <f t="shared" si="15"/>
        <v>30000</v>
      </c>
    </row>
    <row r="111" spans="1:5" ht="15.75" customHeight="1" x14ac:dyDescent="0.25">
      <c r="A111" s="46" t="s">
        <v>160</v>
      </c>
      <c r="B111" s="53" t="s">
        <v>161</v>
      </c>
      <c r="C111" s="63">
        <v>161581.6</v>
      </c>
      <c r="D111" s="63"/>
      <c r="E111" s="63">
        <f t="shared" si="15"/>
        <v>161581.6</v>
      </c>
    </row>
    <row r="112" spans="1:5" ht="15.75" customHeight="1" x14ac:dyDescent="0.25">
      <c r="A112" s="46" t="s">
        <v>162</v>
      </c>
      <c r="B112" s="53" t="s">
        <v>230</v>
      </c>
      <c r="C112" s="63">
        <v>332058</v>
      </c>
      <c r="D112" s="63">
        <f>850+3550</f>
        <v>4400</v>
      </c>
      <c r="E112" s="63">
        <f t="shared" si="15"/>
        <v>336458</v>
      </c>
    </row>
    <row r="113" spans="1:5" ht="15.75" customHeight="1" x14ac:dyDescent="0.25">
      <c r="A113" s="46" t="s">
        <v>163</v>
      </c>
      <c r="B113" s="53" t="s">
        <v>164</v>
      </c>
      <c r="C113" s="63">
        <v>45765</v>
      </c>
      <c r="D113" s="63"/>
      <c r="E113" s="63">
        <f t="shared" si="15"/>
        <v>45765</v>
      </c>
    </row>
    <row r="114" spans="1:5" ht="15.75" customHeight="1" x14ac:dyDescent="0.25">
      <c r="A114" s="46" t="s">
        <v>165</v>
      </c>
      <c r="B114" s="53" t="s">
        <v>166</v>
      </c>
      <c r="C114" s="63"/>
      <c r="D114" s="63"/>
      <c r="E114" s="63"/>
    </row>
    <row r="115" spans="1:5" ht="15.75" customHeight="1" x14ac:dyDescent="0.25">
      <c r="A115" s="46" t="s">
        <v>167</v>
      </c>
      <c r="B115" s="53" t="s">
        <v>168</v>
      </c>
      <c r="C115" s="63">
        <v>91348</v>
      </c>
      <c r="D115" s="63"/>
      <c r="E115" s="63">
        <f t="shared" ref="E115" si="16">C115+D115</f>
        <v>91348</v>
      </c>
    </row>
    <row r="116" spans="1:5" ht="15.75" customHeight="1" x14ac:dyDescent="0.25">
      <c r="A116" s="46" t="s">
        <v>260</v>
      </c>
      <c r="B116" s="53" t="s">
        <v>261</v>
      </c>
      <c r="C116" s="63"/>
      <c r="D116" s="63"/>
      <c r="E116" s="63"/>
    </row>
    <row r="117" spans="1:5" ht="15.75" customHeight="1" x14ac:dyDescent="0.25">
      <c r="A117" s="46" t="s">
        <v>262</v>
      </c>
      <c r="B117" s="53" t="s">
        <v>263</v>
      </c>
      <c r="C117" s="63"/>
      <c r="D117" s="63"/>
      <c r="E117" s="63"/>
    </row>
    <row r="118" spans="1:5" ht="15.75" customHeight="1" x14ac:dyDescent="0.25">
      <c r="A118" s="46" t="s">
        <v>264</v>
      </c>
      <c r="B118" s="53" t="s">
        <v>265</v>
      </c>
      <c r="C118" s="63"/>
      <c r="D118" s="63"/>
      <c r="E118" s="63"/>
    </row>
    <row r="119" spans="1:5" ht="15.75" customHeight="1" x14ac:dyDescent="0.25">
      <c r="A119" s="46" t="s">
        <v>266</v>
      </c>
      <c r="B119" s="53" t="s">
        <v>267</v>
      </c>
      <c r="C119" s="63"/>
      <c r="D119" s="63"/>
      <c r="E119" s="63"/>
    </row>
    <row r="120" spans="1:5" ht="15.75" customHeight="1" x14ac:dyDescent="0.25">
      <c r="A120" s="46" t="s">
        <v>169</v>
      </c>
      <c r="B120" s="53" t="s">
        <v>170</v>
      </c>
      <c r="C120" s="63">
        <v>28000</v>
      </c>
      <c r="D120" s="63"/>
      <c r="E120" s="63">
        <f t="shared" ref="E120:E122" si="17">C120+D120</f>
        <v>28000</v>
      </c>
    </row>
    <row r="121" spans="1:5" ht="15.75" customHeight="1" x14ac:dyDescent="0.25">
      <c r="A121" s="46" t="s">
        <v>171</v>
      </c>
      <c r="B121" s="53" t="s">
        <v>172</v>
      </c>
      <c r="C121" s="63">
        <v>33100</v>
      </c>
      <c r="D121" s="63"/>
      <c r="E121" s="63">
        <f t="shared" si="17"/>
        <v>33100</v>
      </c>
    </row>
    <row r="122" spans="1:5" ht="15.75" customHeight="1" x14ac:dyDescent="0.25">
      <c r="A122" s="46" t="s">
        <v>173</v>
      </c>
      <c r="B122" s="53" t="s">
        <v>174</v>
      </c>
      <c r="C122" s="63">
        <v>98577</v>
      </c>
      <c r="D122" s="63">
        <v>700</v>
      </c>
      <c r="E122" s="63">
        <f t="shared" si="17"/>
        <v>99277</v>
      </c>
    </row>
    <row r="123" spans="1:5" ht="15.75" customHeight="1" x14ac:dyDescent="0.25">
      <c r="A123" s="46"/>
      <c r="B123" s="53"/>
      <c r="C123" s="63"/>
      <c r="D123" s="63"/>
      <c r="E123" s="63"/>
    </row>
    <row r="124" spans="1:5" ht="15.75" customHeight="1" x14ac:dyDescent="0.25">
      <c r="A124" s="48" t="s">
        <v>175</v>
      </c>
      <c r="B124" s="48" t="s">
        <v>176</v>
      </c>
      <c r="C124" s="42">
        <f>SUM(C125:C136)</f>
        <v>4540246.3100000005</v>
      </c>
      <c r="D124" s="42">
        <f>SUM(D125:D136)</f>
        <v>-47459.519999999997</v>
      </c>
      <c r="E124" s="42">
        <f>SUM(E125:E136)</f>
        <v>4492786.79</v>
      </c>
    </row>
    <row r="125" spans="1:5" ht="15.75" customHeight="1" x14ac:dyDescent="0.25">
      <c r="A125" s="46" t="s">
        <v>177</v>
      </c>
      <c r="B125" s="53" t="s">
        <v>178</v>
      </c>
      <c r="C125" s="63">
        <v>1202626.9099999999</v>
      </c>
      <c r="D125" s="63">
        <v>282.48</v>
      </c>
      <c r="E125" s="63">
        <f t="shared" ref="E125:E126" si="18">C125+D125</f>
        <v>1202909.3899999999</v>
      </c>
    </row>
    <row r="126" spans="1:5" ht="15.75" customHeight="1" x14ac:dyDescent="0.25">
      <c r="A126" s="51" t="s">
        <v>179</v>
      </c>
      <c r="B126" s="61" t="s">
        <v>180</v>
      </c>
      <c r="C126" s="63">
        <v>2746323</v>
      </c>
      <c r="D126" s="63">
        <f>4988+39150+600</f>
        <v>44738</v>
      </c>
      <c r="E126" s="63">
        <f t="shared" si="18"/>
        <v>2791061</v>
      </c>
    </row>
    <row r="127" spans="1:5" ht="15.75" customHeight="1" x14ac:dyDescent="0.25">
      <c r="A127" s="51" t="s">
        <v>268</v>
      </c>
      <c r="B127" s="53" t="s">
        <v>269</v>
      </c>
      <c r="C127" s="63"/>
      <c r="D127" s="63"/>
      <c r="E127" s="63"/>
    </row>
    <row r="128" spans="1:5" ht="15.75" customHeight="1" x14ac:dyDescent="0.25">
      <c r="A128" s="46" t="s">
        <v>270</v>
      </c>
      <c r="B128" s="53" t="s">
        <v>271</v>
      </c>
      <c r="C128" s="63"/>
      <c r="D128" s="63"/>
      <c r="E128" s="63"/>
    </row>
    <row r="129" spans="1:5" ht="15.75" customHeight="1" x14ac:dyDescent="0.25">
      <c r="A129" s="46" t="s">
        <v>272</v>
      </c>
      <c r="B129" s="53" t="s">
        <v>273</v>
      </c>
      <c r="C129" s="63"/>
      <c r="D129" s="63"/>
      <c r="E129" s="63"/>
    </row>
    <row r="130" spans="1:5" ht="15.75" customHeight="1" x14ac:dyDescent="0.25">
      <c r="A130" s="46" t="s">
        <v>225</v>
      </c>
      <c r="B130" s="53" t="s">
        <v>274</v>
      </c>
      <c r="C130" s="63">
        <v>367215.4</v>
      </c>
      <c r="D130" s="63">
        <f>-91880-600</f>
        <v>-92480</v>
      </c>
      <c r="E130" s="63">
        <f t="shared" ref="E130:E133" si="19">C130+D130</f>
        <v>274735.40000000002</v>
      </c>
    </row>
    <row r="131" spans="1:5" ht="15.75" customHeight="1" x14ac:dyDescent="0.25">
      <c r="A131" s="46" t="s">
        <v>181</v>
      </c>
      <c r="B131" s="53" t="s">
        <v>182</v>
      </c>
      <c r="C131" s="63">
        <v>3000</v>
      </c>
      <c r="D131" s="63"/>
      <c r="E131" s="63">
        <f t="shared" si="19"/>
        <v>3000</v>
      </c>
    </row>
    <row r="132" spans="1:5" ht="15.75" customHeight="1" x14ac:dyDescent="0.25">
      <c r="A132" s="46" t="s">
        <v>183</v>
      </c>
      <c r="B132" s="53" t="s">
        <v>184</v>
      </c>
      <c r="C132" s="63">
        <v>186193</v>
      </c>
      <c r="D132" s="63"/>
      <c r="E132" s="63">
        <f t="shared" si="19"/>
        <v>186193</v>
      </c>
    </row>
    <row r="133" spans="1:5" ht="15.75" customHeight="1" x14ac:dyDescent="0.25">
      <c r="A133" s="46" t="s">
        <v>185</v>
      </c>
      <c r="B133" s="53" t="s">
        <v>186</v>
      </c>
      <c r="C133" s="63">
        <v>32088</v>
      </c>
      <c r="D133" s="63"/>
      <c r="E133" s="63">
        <f t="shared" si="19"/>
        <v>32088</v>
      </c>
    </row>
    <row r="134" spans="1:5" ht="15.75" customHeight="1" x14ac:dyDescent="0.25">
      <c r="A134" s="46" t="s">
        <v>275</v>
      </c>
      <c r="B134" s="53" t="s">
        <v>276</v>
      </c>
      <c r="C134" s="63"/>
      <c r="D134" s="63"/>
      <c r="E134" s="63"/>
    </row>
    <row r="135" spans="1:5" ht="15.75" customHeight="1" x14ac:dyDescent="0.25">
      <c r="A135" s="46" t="s">
        <v>277</v>
      </c>
      <c r="B135" s="53" t="s">
        <v>278</v>
      </c>
      <c r="C135" s="63">
        <v>2800</v>
      </c>
      <c r="D135" s="63"/>
      <c r="E135" s="63">
        <f t="shared" ref="E135" si="20">C135+D135</f>
        <v>2800</v>
      </c>
    </row>
    <row r="136" spans="1:5" ht="15.75" customHeight="1" x14ac:dyDescent="0.25">
      <c r="A136" s="46"/>
      <c r="B136" s="53" t="s">
        <v>279</v>
      </c>
      <c r="C136" s="63"/>
      <c r="D136" s="63"/>
      <c r="E136" s="63"/>
    </row>
    <row r="137" spans="1:5" ht="15.75" customHeight="1" x14ac:dyDescent="0.25">
      <c r="A137" s="48" t="s">
        <v>187</v>
      </c>
      <c r="B137" s="48" t="s">
        <v>188</v>
      </c>
      <c r="C137" s="42">
        <f>SUM(C138:C152)</f>
        <v>932268.9</v>
      </c>
      <c r="D137" s="42">
        <f>SUM(D138:D152)</f>
        <v>0</v>
      </c>
      <c r="E137" s="42">
        <f>SUM(E138:E152)</f>
        <v>932268.9</v>
      </c>
    </row>
    <row r="138" spans="1:5" ht="15.75" customHeight="1" x14ac:dyDescent="0.25">
      <c r="A138" s="46" t="s">
        <v>189</v>
      </c>
      <c r="B138" s="53" t="s">
        <v>190</v>
      </c>
      <c r="C138" s="63">
        <v>6250</v>
      </c>
      <c r="D138" s="63"/>
      <c r="E138" s="63">
        <f t="shared" ref="E138:E142" si="21">C138+D138</f>
        <v>6250</v>
      </c>
    </row>
    <row r="139" spans="1:5" ht="15.75" customHeight="1" x14ac:dyDescent="0.25">
      <c r="A139" s="46" t="s">
        <v>191</v>
      </c>
      <c r="B139" s="53" t="s">
        <v>192</v>
      </c>
      <c r="C139" s="63">
        <v>0</v>
      </c>
      <c r="D139" s="63"/>
      <c r="E139" s="63">
        <f t="shared" si="21"/>
        <v>0</v>
      </c>
    </row>
    <row r="140" spans="1:5" ht="15.75" customHeight="1" x14ac:dyDescent="0.25">
      <c r="A140" s="46" t="s">
        <v>193</v>
      </c>
      <c r="B140" s="53" t="s">
        <v>194</v>
      </c>
      <c r="C140" s="63">
        <v>95400</v>
      </c>
      <c r="D140" s="63"/>
      <c r="E140" s="63">
        <f t="shared" si="21"/>
        <v>95400</v>
      </c>
    </row>
    <row r="141" spans="1:5" ht="15.75" customHeight="1" x14ac:dyDescent="0.25">
      <c r="A141" s="46" t="s">
        <v>195</v>
      </c>
      <c r="B141" s="53" t="s">
        <v>196</v>
      </c>
      <c r="C141" s="63">
        <v>174000</v>
      </c>
      <c r="D141" s="63"/>
      <c r="E141" s="63">
        <f t="shared" si="21"/>
        <v>174000</v>
      </c>
    </row>
    <row r="142" spans="1:5" ht="15.75" customHeight="1" x14ac:dyDescent="0.25">
      <c r="A142" s="46" t="s">
        <v>197</v>
      </c>
      <c r="B142" s="53" t="s">
        <v>198</v>
      </c>
      <c r="C142" s="63">
        <v>117521.75</v>
      </c>
      <c r="D142" s="63"/>
      <c r="E142" s="63">
        <f t="shared" si="21"/>
        <v>117521.75</v>
      </c>
    </row>
    <row r="143" spans="1:5" ht="15.75" customHeight="1" x14ac:dyDescent="0.25">
      <c r="A143" s="46" t="s">
        <v>199</v>
      </c>
      <c r="B143" s="53" t="s">
        <v>200</v>
      </c>
      <c r="C143" s="63"/>
      <c r="D143" s="63"/>
      <c r="E143" s="63"/>
    </row>
    <row r="144" spans="1:5" ht="15.75" customHeight="1" x14ac:dyDescent="0.25">
      <c r="A144" s="46" t="s">
        <v>201</v>
      </c>
      <c r="B144" s="53" t="s">
        <v>202</v>
      </c>
      <c r="C144" s="63">
        <v>100799.8</v>
      </c>
      <c r="D144" s="63"/>
      <c r="E144" s="63">
        <f t="shared" ref="E144:E145" si="22">C144+D144</f>
        <v>100799.8</v>
      </c>
    </row>
    <row r="145" spans="1:5" ht="15.75" customHeight="1" x14ac:dyDescent="0.25">
      <c r="A145" s="46" t="s">
        <v>203</v>
      </c>
      <c r="B145" s="53" t="s">
        <v>204</v>
      </c>
      <c r="C145" s="63">
        <v>137460</v>
      </c>
      <c r="D145" s="63"/>
      <c r="E145" s="63">
        <f t="shared" si="22"/>
        <v>137460</v>
      </c>
    </row>
    <row r="146" spans="1:5" ht="15.75" customHeight="1" x14ac:dyDescent="0.25">
      <c r="A146" s="46" t="s">
        <v>205</v>
      </c>
      <c r="B146" s="53" t="s">
        <v>206</v>
      </c>
      <c r="C146" s="63"/>
      <c r="D146" s="63"/>
      <c r="E146" s="63"/>
    </row>
    <row r="147" spans="1:5" ht="15.75" customHeight="1" x14ac:dyDescent="0.25">
      <c r="A147" s="46" t="s">
        <v>207</v>
      </c>
      <c r="B147" s="53" t="s">
        <v>208</v>
      </c>
      <c r="C147" s="63">
        <v>10683.08</v>
      </c>
      <c r="D147" s="63"/>
      <c r="E147" s="63">
        <f t="shared" ref="E147" si="23">C147+D147</f>
        <v>10683.08</v>
      </c>
    </row>
    <row r="148" spans="1:5" ht="15.75" customHeight="1" x14ac:dyDescent="0.25">
      <c r="A148" s="46" t="s">
        <v>209</v>
      </c>
      <c r="B148" s="53" t="s">
        <v>210</v>
      </c>
      <c r="C148" s="63"/>
      <c r="D148" s="63"/>
      <c r="E148" s="63"/>
    </row>
    <row r="149" spans="1:5" ht="15.75" customHeight="1" x14ac:dyDescent="0.25">
      <c r="A149" s="46" t="s">
        <v>211</v>
      </c>
      <c r="B149" s="53" t="s">
        <v>212</v>
      </c>
      <c r="C149" s="63">
        <v>66582.27</v>
      </c>
      <c r="D149" s="63"/>
      <c r="E149" s="63">
        <f t="shared" ref="E149:E151" si="24">C149+D149</f>
        <v>66582.27</v>
      </c>
    </row>
    <row r="150" spans="1:5" ht="15.75" customHeight="1" x14ac:dyDescent="0.25">
      <c r="A150" s="46" t="s">
        <v>213</v>
      </c>
      <c r="B150" s="53" t="s">
        <v>214</v>
      </c>
      <c r="C150" s="63">
        <v>38465</v>
      </c>
      <c r="D150" s="63"/>
      <c r="E150" s="63">
        <f t="shared" si="24"/>
        <v>38465</v>
      </c>
    </row>
    <row r="151" spans="1:5" ht="15.75" customHeight="1" x14ac:dyDescent="0.25">
      <c r="A151" s="46" t="s">
        <v>215</v>
      </c>
      <c r="B151" s="53" t="s">
        <v>216</v>
      </c>
      <c r="C151" s="63">
        <v>185107</v>
      </c>
      <c r="D151" s="63"/>
      <c r="E151" s="63">
        <f t="shared" si="24"/>
        <v>185107</v>
      </c>
    </row>
    <row r="152" spans="1:5" ht="15.75" customHeight="1" thickBot="1" x14ac:dyDescent="0.3">
      <c r="A152" s="52"/>
      <c r="B152" s="62" t="s">
        <v>217</v>
      </c>
      <c r="C152" s="69"/>
      <c r="D152" s="69"/>
      <c r="E152" s="69"/>
    </row>
  </sheetData>
  <conditionalFormatting sqref="D34:E34">
    <cfRule type="cellIs" dxfId="1" priority="3" stopIfTrue="1" operator="lessThan">
      <formula>0</formula>
    </cfRule>
  </conditionalFormatting>
  <conditionalFormatting sqref="C3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="115" zoomScaleNormal="115" workbookViewId="0">
      <selection activeCell="E27" sqref="E27"/>
    </sheetView>
  </sheetViews>
  <sheetFormatPr defaultRowHeight="15" x14ac:dyDescent="0.25"/>
  <cols>
    <col min="1" max="1" width="8.42578125" style="7" customWidth="1"/>
    <col min="2" max="3" width="8.85546875" style="7" customWidth="1"/>
    <col min="4" max="4" width="10" style="7" customWidth="1"/>
    <col min="5" max="5" width="13.140625" style="7" customWidth="1"/>
    <col min="6" max="6" width="8.85546875" style="8" customWidth="1"/>
    <col min="7" max="7" width="13.7109375" style="7" customWidth="1"/>
    <col min="8" max="9" width="8.85546875" style="7" customWidth="1"/>
    <col min="10" max="255" width="9.140625" style="7"/>
    <col min="256" max="256" width="8.42578125" style="7" customWidth="1"/>
    <col min="257" max="258" width="8.85546875" style="7" customWidth="1"/>
    <col min="259" max="259" width="15.28515625" style="7" customWidth="1"/>
    <col min="260" max="260" width="0.7109375" style="7" customWidth="1"/>
    <col min="261" max="261" width="13.140625" style="7" customWidth="1"/>
    <col min="262" max="262" width="8.85546875" style="7" customWidth="1"/>
    <col min="263" max="263" width="13.7109375" style="7" customWidth="1"/>
    <col min="264" max="265" width="8.85546875" style="7" customWidth="1"/>
    <col min="266" max="511" width="9.140625" style="7"/>
    <col min="512" max="512" width="8.42578125" style="7" customWidth="1"/>
    <col min="513" max="514" width="8.85546875" style="7" customWidth="1"/>
    <col min="515" max="515" width="15.28515625" style="7" customWidth="1"/>
    <col min="516" max="516" width="0.7109375" style="7" customWidth="1"/>
    <col min="517" max="517" width="13.140625" style="7" customWidth="1"/>
    <col min="518" max="518" width="8.85546875" style="7" customWidth="1"/>
    <col min="519" max="519" width="13.7109375" style="7" customWidth="1"/>
    <col min="520" max="521" width="8.85546875" style="7" customWidth="1"/>
    <col min="522" max="767" width="9.140625" style="7"/>
    <col min="768" max="768" width="8.42578125" style="7" customWidth="1"/>
    <col min="769" max="770" width="8.85546875" style="7" customWidth="1"/>
    <col min="771" max="771" width="15.28515625" style="7" customWidth="1"/>
    <col min="772" max="772" width="0.7109375" style="7" customWidth="1"/>
    <col min="773" max="773" width="13.140625" style="7" customWidth="1"/>
    <col min="774" max="774" width="8.85546875" style="7" customWidth="1"/>
    <col min="775" max="775" width="13.7109375" style="7" customWidth="1"/>
    <col min="776" max="777" width="8.85546875" style="7" customWidth="1"/>
    <col min="778" max="1023" width="9.140625" style="7"/>
    <col min="1024" max="1024" width="8.42578125" style="7" customWidth="1"/>
    <col min="1025" max="1026" width="8.85546875" style="7" customWidth="1"/>
    <col min="1027" max="1027" width="15.28515625" style="7" customWidth="1"/>
    <col min="1028" max="1028" width="0.7109375" style="7" customWidth="1"/>
    <col min="1029" max="1029" width="13.140625" style="7" customWidth="1"/>
    <col min="1030" max="1030" width="8.85546875" style="7" customWidth="1"/>
    <col min="1031" max="1031" width="13.7109375" style="7" customWidth="1"/>
    <col min="1032" max="1033" width="8.85546875" style="7" customWidth="1"/>
    <col min="1034" max="1279" width="9.140625" style="7"/>
    <col min="1280" max="1280" width="8.42578125" style="7" customWidth="1"/>
    <col min="1281" max="1282" width="8.85546875" style="7" customWidth="1"/>
    <col min="1283" max="1283" width="15.28515625" style="7" customWidth="1"/>
    <col min="1284" max="1284" width="0.7109375" style="7" customWidth="1"/>
    <col min="1285" max="1285" width="13.140625" style="7" customWidth="1"/>
    <col min="1286" max="1286" width="8.85546875" style="7" customWidth="1"/>
    <col min="1287" max="1287" width="13.7109375" style="7" customWidth="1"/>
    <col min="1288" max="1289" width="8.85546875" style="7" customWidth="1"/>
    <col min="1290" max="1535" width="9.140625" style="7"/>
    <col min="1536" max="1536" width="8.42578125" style="7" customWidth="1"/>
    <col min="1537" max="1538" width="8.85546875" style="7" customWidth="1"/>
    <col min="1539" max="1539" width="15.28515625" style="7" customWidth="1"/>
    <col min="1540" max="1540" width="0.7109375" style="7" customWidth="1"/>
    <col min="1541" max="1541" width="13.140625" style="7" customWidth="1"/>
    <col min="1542" max="1542" width="8.85546875" style="7" customWidth="1"/>
    <col min="1543" max="1543" width="13.7109375" style="7" customWidth="1"/>
    <col min="1544" max="1545" width="8.85546875" style="7" customWidth="1"/>
    <col min="1546" max="1791" width="9.140625" style="7"/>
    <col min="1792" max="1792" width="8.42578125" style="7" customWidth="1"/>
    <col min="1793" max="1794" width="8.85546875" style="7" customWidth="1"/>
    <col min="1795" max="1795" width="15.28515625" style="7" customWidth="1"/>
    <col min="1796" max="1796" width="0.7109375" style="7" customWidth="1"/>
    <col min="1797" max="1797" width="13.140625" style="7" customWidth="1"/>
    <col min="1798" max="1798" width="8.85546875" style="7" customWidth="1"/>
    <col min="1799" max="1799" width="13.7109375" style="7" customWidth="1"/>
    <col min="1800" max="1801" width="8.85546875" style="7" customWidth="1"/>
    <col min="1802" max="2047" width="9.140625" style="7"/>
    <col min="2048" max="2048" width="8.42578125" style="7" customWidth="1"/>
    <col min="2049" max="2050" width="8.85546875" style="7" customWidth="1"/>
    <col min="2051" max="2051" width="15.28515625" style="7" customWidth="1"/>
    <col min="2052" max="2052" width="0.7109375" style="7" customWidth="1"/>
    <col min="2053" max="2053" width="13.140625" style="7" customWidth="1"/>
    <col min="2054" max="2054" width="8.85546875" style="7" customWidth="1"/>
    <col min="2055" max="2055" width="13.7109375" style="7" customWidth="1"/>
    <col min="2056" max="2057" width="8.85546875" style="7" customWidth="1"/>
    <col min="2058" max="2303" width="9.140625" style="7"/>
    <col min="2304" max="2304" width="8.42578125" style="7" customWidth="1"/>
    <col min="2305" max="2306" width="8.85546875" style="7" customWidth="1"/>
    <col min="2307" max="2307" width="15.28515625" style="7" customWidth="1"/>
    <col min="2308" max="2308" width="0.7109375" style="7" customWidth="1"/>
    <col min="2309" max="2309" width="13.140625" style="7" customWidth="1"/>
    <col min="2310" max="2310" width="8.85546875" style="7" customWidth="1"/>
    <col min="2311" max="2311" width="13.7109375" style="7" customWidth="1"/>
    <col min="2312" max="2313" width="8.85546875" style="7" customWidth="1"/>
    <col min="2314" max="2559" width="9.140625" style="7"/>
    <col min="2560" max="2560" width="8.42578125" style="7" customWidth="1"/>
    <col min="2561" max="2562" width="8.85546875" style="7" customWidth="1"/>
    <col min="2563" max="2563" width="15.28515625" style="7" customWidth="1"/>
    <col min="2564" max="2564" width="0.7109375" style="7" customWidth="1"/>
    <col min="2565" max="2565" width="13.140625" style="7" customWidth="1"/>
    <col min="2566" max="2566" width="8.85546875" style="7" customWidth="1"/>
    <col min="2567" max="2567" width="13.7109375" style="7" customWidth="1"/>
    <col min="2568" max="2569" width="8.85546875" style="7" customWidth="1"/>
    <col min="2570" max="2815" width="9.140625" style="7"/>
    <col min="2816" max="2816" width="8.42578125" style="7" customWidth="1"/>
    <col min="2817" max="2818" width="8.85546875" style="7" customWidth="1"/>
    <col min="2819" max="2819" width="15.28515625" style="7" customWidth="1"/>
    <col min="2820" max="2820" width="0.7109375" style="7" customWidth="1"/>
    <col min="2821" max="2821" width="13.140625" style="7" customWidth="1"/>
    <col min="2822" max="2822" width="8.85546875" style="7" customWidth="1"/>
    <col min="2823" max="2823" width="13.7109375" style="7" customWidth="1"/>
    <col min="2824" max="2825" width="8.85546875" style="7" customWidth="1"/>
    <col min="2826" max="3071" width="9.140625" style="7"/>
    <col min="3072" max="3072" width="8.42578125" style="7" customWidth="1"/>
    <col min="3073" max="3074" width="8.85546875" style="7" customWidth="1"/>
    <col min="3075" max="3075" width="15.28515625" style="7" customWidth="1"/>
    <col min="3076" max="3076" width="0.7109375" style="7" customWidth="1"/>
    <col min="3077" max="3077" width="13.140625" style="7" customWidth="1"/>
    <col min="3078" max="3078" width="8.85546875" style="7" customWidth="1"/>
    <col min="3079" max="3079" width="13.7109375" style="7" customWidth="1"/>
    <col min="3080" max="3081" width="8.85546875" style="7" customWidth="1"/>
    <col min="3082" max="3327" width="9.140625" style="7"/>
    <col min="3328" max="3328" width="8.42578125" style="7" customWidth="1"/>
    <col min="3329" max="3330" width="8.85546875" style="7" customWidth="1"/>
    <col min="3331" max="3331" width="15.28515625" style="7" customWidth="1"/>
    <col min="3332" max="3332" width="0.7109375" style="7" customWidth="1"/>
    <col min="3333" max="3333" width="13.140625" style="7" customWidth="1"/>
    <col min="3334" max="3334" width="8.85546875" style="7" customWidth="1"/>
    <col min="3335" max="3335" width="13.7109375" style="7" customWidth="1"/>
    <col min="3336" max="3337" width="8.85546875" style="7" customWidth="1"/>
    <col min="3338" max="3583" width="9.140625" style="7"/>
    <col min="3584" max="3584" width="8.42578125" style="7" customWidth="1"/>
    <col min="3585" max="3586" width="8.85546875" style="7" customWidth="1"/>
    <col min="3587" max="3587" width="15.28515625" style="7" customWidth="1"/>
    <col min="3588" max="3588" width="0.7109375" style="7" customWidth="1"/>
    <col min="3589" max="3589" width="13.140625" style="7" customWidth="1"/>
    <col min="3590" max="3590" width="8.85546875" style="7" customWidth="1"/>
    <col min="3591" max="3591" width="13.7109375" style="7" customWidth="1"/>
    <col min="3592" max="3593" width="8.85546875" style="7" customWidth="1"/>
    <col min="3594" max="3839" width="9.140625" style="7"/>
    <col min="3840" max="3840" width="8.42578125" style="7" customWidth="1"/>
    <col min="3841" max="3842" width="8.85546875" style="7" customWidth="1"/>
    <col min="3843" max="3843" width="15.28515625" style="7" customWidth="1"/>
    <col min="3844" max="3844" width="0.7109375" style="7" customWidth="1"/>
    <col min="3845" max="3845" width="13.140625" style="7" customWidth="1"/>
    <col min="3846" max="3846" width="8.85546875" style="7" customWidth="1"/>
    <col min="3847" max="3847" width="13.7109375" style="7" customWidth="1"/>
    <col min="3848" max="3849" width="8.85546875" style="7" customWidth="1"/>
    <col min="3850" max="4095" width="9.140625" style="7"/>
    <col min="4096" max="4096" width="8.42578125" style="7" customWidth="1"/>
    <col min="4097" max="4098" width="8.85546875" style="7" customWidth="1"/>
    <col min="4099" max="4099" width="15.28515625" style="7" customWidth="1"/>
    <col min="4100" max="4100" width="0.7109375" style="7" customWidth="1"/>
    <col min="4101" max="4101" width="13.140625" style="7" customWidth="1"/>
    <col min="4102" max="4102" width="8.85546875" style="7" customWidth="1"/>
    <col min="4103" max="4103" width="13.7109375" style="7" customWidth="1"/>
    <col min="4104" max="4105" width="8.85546875" style="7" customWidth="1"/>
    <col min="4106" max="4351" width="9.140625" style="7"/>
    <col min="4352" max="4352" width="8.42578125" style="7" customWidth="1"/>
    <col min="4353" max="4354" width="8.85546875" style="7" customWidth="1"/>
    <col min="4355" max="4355" width="15.28515625" style="7" customWidth="1"/>
    <col min="4356" max="4356" width="0.7109375" style="7" customWidth="1"/>
    <col min="4357" max="4357" width="13.140625" style="7" customWidth="1"/>
    <col min="4358" max="4358" width="8.85546875" style="7" customWidth="1"/>
    <col min="4359" max="4359" width="13.7109375" style="7" customWidth="1"/>
    <col min="4360" max="4361" width="8.85546875" style="7" customWidth="1"/>
    <col min="4362" max="4607" width="9.140625" style="7"/>
    <col min="4608" max="4608" width="8.42578125" style="7" customWidth="1"/>
    <col min="4609" max="4610" width="8.85546875" style="7" customWidth="1"/>
    <col min="4611" max="4611" width="15.28515625" style="7" customWidth="1"/>
    <col min="4612" max="4612" width="0.7109375" style="7" customWidth="1"/>
    <col min="4613" max="4613" width="13.140625" style="7" customWidth="1"/>
    <col min="4614" max="4614" width="8.85546875" style="7" customWidth="1"/>
    <col min="4615" max="4615" width="13.7109375" style="7" customWidth="1"/>
    <col min="4616" max="4617" width="8.85546875" style="7" customWidth="1"/>
    <col min="4618" max="4863" width="9.140625" style="7"/>
    <col min="4864" max="4864" width="8.42578125" style="7" customWidth="1"/>
    <col min="4865" max="4866" width="8.85546875" style="7" customWidth="1"/>
    <col min="4867" max="4867" width="15.28515625" style="7" customWidth="1"/>
    <col min="4868" max="4868" width="0.7109375" style="7" customWidth="1"/>
    <col min="4869" max="4869" width="13.140625" style="7" customWidth="1"/>
    <col min="4870" max="4870" width="8.85546875" style="7" customWidth="1"/>
    <col min="4871" max="4871" width="13.7109375" style="7" customWidth="1"/>
    <col min="4872" max="4873" width="8.85546875" style="7" customWidth="1"/>
    <col min="4874" max="5119" width="9.140625" style="7"/>
    <col min="5120" max="5120" width="8.42578125" style="7" customWidth="1"/>
    <col min="5121" max="5122" width="8.85546875" style="7" customWidth="1"/>
    <col min="5123" max="5123" width="15.28515625" style="7" customWidth="1"/>
    <col min="5124" max="5124" width="0.7109375" style="7" customWidth="1"/>
    <col min="5125" max="5125" width="13.140625" style="7" customWidth="1"/>
    <col min="5126" max="5126" width="8.85546875" style="7" customWidth="1"/>
    <col min="5127" max="5127" width="13.7109375" style="7" customWidth="1"/>
    <col min="5128" max="5129" width="8.85546875" style="7" customWidth="1"/>
    <col min="5130" max="5375" width="9.140625" style="7"/>
    <col min="5376" max="5376" width="8.42578125" style="7" customWidth="1"/>
    <col min="5377" max="5378" width="8.85546875" style="7" customWidth="1"/>
    <col min="5379" max="5379" width="15.28515625" style="7" customWidth="1"/>
    <col min="5380" max="5380" width="0.7109375" style="7" customWidth="1"/>
    <col min="5381" max="5381" width="13.140625" style="7" customWidth="1"/>
    <col min="5382" max="5382" width="8.85546875" style="7" customWidth="1"/>
    <col min="5383" max="5383" width="13.7109375" style="7" customWidth="1"/>
    <col min="5384" max="5385" width="8.85546875" style="7" customWidth="1"/>
    <col min="5386" max="5631" width="9.140625" style="7"/>
    <col min="5632" max="5632" width="8.42578125" style="7" customWidth="1"/>
    <col min="5633" max="5634" width="8.85546875" style="7" customWidth="1"/>
    <col min="5635" max="5635" width="15.28515625" style="7" customWidth="1"/>
    <col min="5636" max="5636" width="0.7109375" style="7" customWidth="1"/>
    <col min="5637" max="5637" width="13.140625" style="7" customWidth="1"/>
    <col min="5638" max="5638" width="8.85546875" style="7" customWidth="1"/>
    <col min="5639" max="5639" width="13.7109375" style="7" customWidth="1"/>
    <col min="5640" max="5641" width="8.85546875" style="7" customWidth="1"/>
    <col min="5642" max="5887" width="9.140625" style="7"/>
    <col min="5888" max="5888" width="8.42578125" style="7" customWidth="1"/>
    <col min="5889" max="5890" width="8.85546875" style="7" customWidth="1"/>
    <col min="5891" max="5891" width="15.28515625" style="7" customWidth="1"/>
    <col min="5892" max="5892" width="0.7109375" style="7" customWidth="1"/>
    <col min="5893" max="5893" width="13.140625" style="7" customWidth="1"/>
    <col min="5894" max="5894" width="8.85546875" style="7" customWidth="1"/>
    <col min="5895" max="5895" width="13.7109375" style="7" customWidth="1"/>
    <col min="5896" max="5897" width="8.85546875" style="7" customWidth="1"/>
    <col min="5898" max="6143" width="9.140625" style="7"/>
    <col min="6144" max="6144" width="8.42578125" style="7" customWidth="1"/>
    <col min="6145" max="6146" width="8.85546875" style="7" customWidth="1"/>
    <col min="6147" max="6147" width="15.28515625" style="7" customWidth="1"/>
    <col min="6148" max="6148" width="0.7109375" style="7" customWidth="1"/>
    <col min="6149" max="6149" width="13.140625" style="7" customWidth="1"/>
    <col min="6150" max="6150" width="8.85546875" style="7" customWidth="1"/>
    <col min="6151" max="6151" width="13.7109375" style="7" customWidth="1"/>
    <col min="6152" max="6153" width="8.85546875" style="7" customWidth="1"/>
    <col min="6154" max="6399" width="9.140625" style="7"/>
    <col min="6400" max="6400" width="8.42578125" style="7" customWidth="1"/>
    <col min="6401" max="6402" width="8.85546875" style="7" customWidth="1"/>
    <col min="6403" max="6403" width="15.28515625" style="7" customWidth="1"/>
    <col min="6404" max="6404" width="0.7109375" style="7" customWidth="1"/>
    <col min="6405" max="6405" width="13.140625" style="7" customWidth="1"/>
    <col min="6406" max="6406" width="8.85546875" style="7" customWidth="1"/>
    <col min="6407" max="6407" width="13.7109375" style="7" customWidth="1"/>
    <col min="6408" max="6409" width="8.85546875" style="7" customWidth="1"/>
    <col min="6410" max="6655" width="9.140625" style="7"/>
    <col min="6656" max="6656" width="8.42578125" style="7" customWidth="1"/>
    <col min="6657" max="6658" width="8.85546875" style="7" customWidth="1"/>
    <col min="6659" max="6659" width="15.28515625" style="7" customWidth="1"/>
    <col min="6660" max="6660" width="0.7109375" style="7" customWidth="1"/>
    <col min="6661" max="6661" width="13.140625" style="7" customWidth="1"/>
    <col min="6662" max="6662" width="8.85546875" style="7" customWidth="1"/>
    <col min="6663" max="6663" width="13.7109375" style="7" customWidth="1"/>
    <col min="6664" max="6665" width="8.85546875" style="7" customWidth="1"/>
    <col min="6666" max="6911" width="9.140625" style="7"/>
    <col min="6912" max="6912" width="8.42578125" style="7" customWidth="1"/>
    <col min="6913" max="6914" width="8.85546875" style="7" customWidth="1"/>
    <col min="6915" max="6915" width="15.28515625" style="7" customWidth="1"/>
    <col min="6916" max="6916" width="0.7109375" style="7" customWidth="1"/>
    <col min="6917" max="6917" width="13.140625" style="7" customWidth="1"/>
    <col min="6918" max="6918" width="8.85546875" style="7" customWidth="1"/>
    <col min="6919" max="6919" width="13.7109375" style="7" customWidth="1"/>
    <col min="6920" max="6921" width="8.85546875" style="7" customWidth="1"/>
    <col min="6922" max="7167" width="9.140625" style="7"/>
    <col min="7168" max="7168" width="8.42578125" style="7" customWidth="1"/>
    <col min="7169" max="7170" width="8.85546875" style="7" customWidth="1"/>
    <col min="7171" max="7171" width="15.28515625" style="7" customWidth="1"/>
    <col min="7172" max="7172" width="0.7109375" style="7" customWidth="1"/>
    <col min="7173" max="7173" width="13.140625" style="7" customWidth="1"/>
    <col min="7174" max="7174" width="8.85546875" style="7" customWidth="1"/>
    <col min="7175" max="7175" width="13.7109375" style="7" customWidth="1"/>
    <col min="7176" max="7177" width="8.85546875" style="7" customWidth="1"/>
    <col min="7178" max="7423" width="9.140625" style="7"/>
    <col min="7424" max="7424" width="8.42578125" style="7" customWidth="1"/>
    <col min="7425" max="7426" width="8.85546875" style="7" customWidth="1"/>
    <col min="7427" max="7427" width="15.28515625" style="7" customWidth="1"/>
    <col min="7428" max="7428" width="0.7109375" style="7" customWidth="1"/>
    <col min="7429" max="7429" width="13.140625" style="7" customWidth="1"/>
    <col min="7430" max="7430" width="8.85546875" style="7" customWidth="1"/>
    <col min="7431" max="7431" width="13.7109375" style="7" customWidth="1"/>
    <col min="7432" max="7433" width="8.85546875" style="7" customWidth="1"/>
    <col min="7434" max="7679" width="9.140625" style="7"/>
    <col min="7680" max="7680" width="8.42578125" style="7" customWidth="1"/>
    <col min="7681" max="7682" width="8.85546875" style="7" customWidth="1"/>
    <col min="7683" max="7683" width="15.28515625" style="7" customWidth="1"/>
    <col min="7684" max="7684" width="0.7109375" style="7" customWidth="1"/>
    <col min="7685" max="7685" width="13.140625" style="7" customWidth="1"/>
    <col min="7686" max="7686" width="8.85546875" style="7" customWidth="1"/>
    <col min="7687" max="7687" width="13.7109375" style="7" customWidth="1"/>
    <col min="7688" max="7689" width="8.85546875" style="7" customWidth="1"/>
    <col min="7690" max="7935" width="9.140625" style="7"/>
    <col min="7936" max="7936" width="8.42578125" style="7" customWidth="1"/>
    <col min="7937" max="7938" width="8.85546875" style="7" customWidth="1"/>
    <col min="7939" max="7939" width="15.28515625" style="7" customWidth="1"/>
    <col min="7940" max="7940" width="0.7109375" style="7" customWidth="1"/>
    <col min="7941" max="7941" width="13.140625" style="7" customWidth="1"/>
    <col min="7942" max="7942" width="8.85546875" style="7" customWidth="1"/>
    <col min="7943" max="7943" width="13.7109375" style="7" customWidth="1"/>
    <col min="7944" max="7945" width="8.85546875" style="7" customWidth="1"/>
    <col min="7946" max="8191" width="9.140625" style="7"/>
    <col min="8192" max="8192" width="8.42578125" style="7" customWidth="1"/>
    <col min="8193" max="8194" width="8.85546875" style="7" customWidth="1"/>
    <col min="8195" max="8195" width="15.28515625" style="7" customWidth="1"/>
    <col min="8196" max="8196" width="0.7109375" style="7" customWidth="1"/>
    <col min="8197" max="8197" width="13.140625" style="7" customWidth="1"/>
    <col min="8198" max="8198" width="8.85546875" style="7" customWidth="1"/>
    <col min="8199" max="8199" width="13.7109375" style="7" customWidth="1"/>
    <col min="8200" max="8201" width="8.85546875" style="7" customWidth="1"/>
    <col min="8202" max="8447" width="9.140625" style="7"/>
    <col min="8448" max="8448" width="8.42578125" style="7" customWidth="1"/>
    <col min="8449" max="8450" width="8.85546875" style="7" customWidth="1"/>
    <col min="8451" max="8451" width="15.28515625" style="7" customWidth="1"/>
    <col min="8452" max="8452" width="0.7109375" style="7" customWidth="1"/>
    <col min="8453" max="8453" width="13.140625" style="7" customWidth="1"/>
    <col min="8454" max="8454" width="8.85546875" style="7" customWidth="1"/>
    <col min="8455" max="8455" width="13.7109375" style="7" customWidth="1"/>
    <col min="8456" max="8457" width="8.85546875" style="7" customWidth="1"/>
    <col min="8458" max="8703" width="9.140625" style="7"/>
    <col min="8704" max="8704" width="8.42578125" style="7" customWidth="1"/>
    <col min="8705" max="8706" width="8.85546875" style="7" customWidth="1"/>
    <col min="8707" max="8707" width="15.28515625" style="7" customWidth="1"/>
    <col min="8708" max="8708" width="0.7109375" style="7" customWidth="1"/>
    <col min="8709" max="8709" width="13.140625" style="7" customWidth="1"/>
    <col min="8710" max="8710" width="8.85546875" style="7" customWidth="1"/>
    <col min="8711" max="8711" width="13.7109375" style="7" customWidth="1"/>
    <col min="8712" max="8713" width="8.85546875" style="7" customWidth="1"/>
    <col min="8714" max="8959" width="9.140625" style="7"/>
    <col min="8960" max="8960" width="8.42578125" style="7" customWidth="1"/>
    <col min="8961" max="8962" width="8.85546875" style="7" customWidth="1"/>
    <col min="8963" max="8963" width="15.28515625" style="7" customWidth="1"/>
    <col min="8964" max="8964" width="0.7109375" style="7" customWidth="1"/>
    <col min="8965" max="8965" width="13.140625" style="7" customWidth="1"/>
    <col min="8966" max="8966" width="8.85546875" style="7" customWidth="1"/>
    <col min="8967" max="8967" width="13.7109375" style="7" customWidth="1"/>
    <col min="8968" max="8969" width="8.85546875" style="7" customWidth="1"/>
    <col min="8970" max="9215" width="9.140625" style="7"/>
    <col min="9216" max="9216" width="8.42578125" style="7" customWidth="1"/>
    <col min="9217" max="9218" width="8.85546875" style="7" customWidth="1"/>
    <col min="9219" max="9219" width="15.28515625" style="7" customWidth="1"/>
    <col min="9220" max="9220" width="0.7109375" style="7" customWidth="1"/>
    <col min="9221" max="9221" width="13.140625" style="7" customWidth="1"/>
    <col min="9222" max="9222" width="8.85546875" style="7" customWidth="1"/>
    <col min="9223" max="9223" width="13.7109375" style="7" customWidth="1"/>
    <col min="9224" max="9225" width="8.85546875" style="7" customWidth="1"/>
    <col min="9226" max="9471" width="9.140625" style="7"/>
    <col min="9472" max="9472" width="8.42578125" style="7" customWidth="1"/>
    <col min="9473" max="9474" width="8.85546875" style="7" customWidth="1"/>
    <col min="9475" max="9475" width="15.28515625" style="7" customWidth="1"/>
    <col min="9476" max="9476" width="0.7109375" style="7" customWidth="1"/>
    <col min="9477" max="9477" width="13.140625" style="7" customWidth="1"/>
    <col min="9478" max="9478" width="8.85546875" style="7" customWidth="1"/>
    <col min="9479" max="9479" width="13.7109375" style="7" customWidth="1"/>
    <col min="9480" max="9481" width="8.85546875" style="7" customWidth="1"/>
    <col min="9482" max="9727" width="9.140625" style="7"/>
    <col min="9728" max="9728" width="8.42578125" style="7" customWidth="1"/>
    <col min="9729" max="9730" width="8.85546875" style="7" customWidth="1"/>
    <col min="9731" max="9731" width="15.28515625" style="7" customWidth="1"/>
    <col min="9732" max="9732" width="0.7109375" style="7" customWidth="1"/>
    <col min="9733" max="9733" width="13.140625" style="7" customWidth="1"/>
    <col min="9734" max="9734" width="8.85546875" style="7" customWidth="1"/>
    <col min="9735" max="9735" width="13.7109375" style="7" customWidth="1"/>
    <col min="9736" max="9737" width="8.85546875" style="7" customWidth="1"/>
    <col min="9738" max="9983" width="9.140625" style="7"/>
    <col min="9984" max="9984" width="8.42578125" style="7" customWidth="1"/>
    <col min="9985" max="9986" width="8.85546875" style="7" customWidth="1"/>
    <col min="9987" max="9987" width="15.28515625" style="7" customWidth="1"/>
    <col min="9988" max="9988" width="0.7109375" style="7" customWidth="1"/>
    <col min="9989" max="9989" width="13.140625" style="7" customWidth="1"/>
    <col min="9990" max="9990" width="8.85546875" style="7" customWidth="1"/>
    <col min="9991" max="9991" width="13.7109375" style="7" customWidth="1"/>
    <col min="9992" max="9993" width="8.85546875" style="7" customWidth="1"/>
    <col min="9994" max="10239" width="9.140625" style="7"/>
    <col min="10240" max="10240" width="8.42578125" style="7" customWidth="1"/>
    <col min="10241" max="10242" width="8.85546875" style="7" customWidth="1"/>
    <col min="10243" max="10243" width="15.28515625" style="7" customWidth="1"/>
    <col min="10244" max="10244" width="0.7109375" style="7" customWidth="1"/>
    <col min="10245" max="10245" width="13.140625" style="7" customWidth="1"/>
    <col min="10246" max="10246" width="8.85546875" style="7" customWidth="1"/>
    <col min="10247" max="10247" width="13.7109375" style="7" customWidth="1"/>
    <col min="10248" max="10249" width="8.85546875" style="7" customWidth="1"/>
    <col min="10250" max="10495" width="9.140625" style="7"/>
    <col min="10496" max="10496" width="8.42578125" style="7" customWidth="1"/>
    <col min="10497" max="10498" width="8.85546875" style="7" customWidth="1"/>
    <col min="10499" max="10499" width="15.28515625" style="7" customWidth="1"/>
    <col min="10500" max="10500" width="0.7109375" style="7" customWidth="1"/>
    <col min="10501" max="10501" width="13.140625" style="7" customWidth="1"/>
    <col min="10502" max="10502" width="8.85546875" style="7" customWidth="1"/>
    <col min="10503" max="10503" width="13.7109375" style="7" customWidth="1"/>
    <col min="10504" max="10505" width="8.85546875" style="7" customWidth="1"/>
    <col min="10506" max="10751" width="9.140625" style="7"/>
    <col min="10752" max="10752" width="8.42578125" style="7" customWidth="1"/>
    <col min="10753" max="10754" width="8.85546875" style="7" customWidth="1"/>
    <col min="10755" max="10755" width="15.28515625" style="7" customWidth="1"/>
    <col min="10756" max="10756" width="0.7109375" style="7" customWidth="1"/>
    <col min="10757" max="10757" width="13.140625" style="7" customWidth="1"/>
    <col min="10758" max="10758" width="8.85546875" style="7" customWidth="1"/>
    <col min="10759" max="10759" width="13.7109375" style="7" customWidth="1"/>
    <col min="10760" max="10761" width="8.85546875" style="7" customWidth="1"/>
    <col min="10762" max="11007" width="9.140625" style="7"/>
    <col min="11008" max="11008" width="8.42578125" style="7" customWidth="1"/>
    <col min="11009" max="11010" width="8.85546875" style="7" customWidth="1"/>
    <col min="11011" max="11011" width="15.28515625" style="7" customWidth="1"/>
    <col min="11012" max="11012" width="0.7109375" style="7" customWidth="1"/>
    <col min="11013" max="11013" width="13.140625" style="7" customWidth="1"/>
    <col min="11014" max="11014" width="8.85546875" style="7" customWidth="1"/>
    <col min="11015" max="11015" width="13.7109375" style="7" customWidth="1"/>
    <col min="11016" max="11017" width="8.85546875" style="7" customWidth="1"/>
    <col min="11018" max="11263" width="9.140625" style="7"/>
    <col min="11264" max="11264" width="8.42578125" style="7" customWidth="1"/>
    <col min="11265" max="11266" width="8.85546875" style="7" customWidth="1"/>
    <col min="11267" max="11267" width="15.28515625" style="7" customWidth="1"/>
    <col min="11268" max="11268" width="0.7109375" style="7" customWidth="1"/>
    <col min="11269" max="11269" width="13.140625" style="7" customWidth="1"/>
    <col min="11270" max="11270" width="8.85546875" style="7" customWidth="1"/>
    <col min="11271" max="11271" width="13.7109375" style="7" customWidth="1"/>
    <col min="11272" max="11273" width="8.85546875" style="7" customWidth="1"/>
    <col min="11274" max="11519" width="9.140625" style="7"/>
    <col min="11520" max="11520" width="8.42578125" style="7" customWidth="1"/>
    <col min="11521" max="11522" width="8.85546875" style="7" customWidth="1"/>
    <col min="11523" max="11523" width="15.28515625" style="7" customWidth="1"/>
    <col min="11524" max="11524" width="0.7109375" style="7" customWidth="1"/>
    <col min="11525" max="11525" width="13.140625" style="7" customWidth="1"/>
    <col min="11526" max="11526" width="8.85546875" style="7" customWidth="1"/>
    <col min="11527" max="11527" width="13.7109375" style="7" customWidth="1"/>
    <col min="11528" max="11529" width="8.85546875" style="7" customWidth="1"/>
    <col min="11530" max="11775" width="9.140625" style="7"/>
    <col min="11776" max="11776" width="8.42578125" style="7" customWidth="1"/>
    <col min="11777" max="11778" width="8.85546875" style="7" customWidth="1"/>
    <col min="11779" max="11779" width="15.28515625" style="7" customWidth="1"/>
    <col min="11780" max="11780" width="0.7109375" style="7" customWidth="1"/>
    <col min="11781" max="11781" width="13.140625" style="7" customWidth="1"/>
    <col min="11782" max="11782" width="8.85546875" style="7" customWidth="1"/>
    <col min="11783" max="11783" width="13.7109375" style="7" customWidth="1"/>
    <col min="11784" max="11785" width="8.85546875" style="7" customWidth="1"/>
    <col min="11786" max="12031" width="9.140625" style="7"/>
    <col min="12032" max="12032" width="8.42578125" style="7" customWidth="1"/>
    <col min="12033" max="12034" width="8.85546875" style="7" customWidth="1"/>
    <col min="12035" max="12035" width="15.28515625" style="7" customWidth="1"/>
    <col min="12036" max="12036" width="0.7109375" style="7" customWidth="1"/>
    <col min="12037" max="12037" width="13.140625" style="7" customWidth="1"/>
    <col min="12038" max="12038" width="8.85546875" style="7" customWidth="1"/>
    <col min="12039" max="12039" width="13.7109375" style="7" customWidth="1"/>
    <col min="12040" max="12041" width="8.85546875" style="7" customWidth="1"/>
    <col min="12042" max="12287" width="9.140625" style="7"/>
    <col min="12288" max="12288" width="8.42578125" style="7" customWidth="1"/>
    <col min="12289" max="12290" width="8.85546875" style="7" customWidth="1"/>
    <col min="12291" max="12291" width="15.28515625" style="7" customWidth="1"/>
    <col min="12292" max="12292" width="0.7109375" style="7" customWidth="1"/>
    <col min="12293" max="12293" width="13.140625" style="7" customWidth="1"/>
    <col min="12294" max="12294" width="8.85546875" style="7" customWidth="1"/>
    <col min="12295" max="12295" width="13.7109375" style="7" customWidth="1"/>
    <col min="12296" max="12297" width="8.85546875" style="7" customWidth="1"/>
    <col min="12298" max="12543" width="9.140625" style="7"/>
    <col min="12544" max="12544" width="8.42578125" style="7" customWidth="1"/>
    <col min="12545" max="12546" width="8.85546875" style="7" customWidth="1"/>
    <col min="12547" max="12547" width="15.28515625" style="7" customWidth="1"/>
    <col min="12548" max="12548" width="0.7109375" style="7" customWidth="1"/>
    <col min="12549" max="12549" width="13.140625" style="7" customWidth="1"/>
    <col min="12550" max="12550" width="8.85546875" style="7" customWidth="1"/>
    <col min="12551" max="12551" width="13.7109375" style="7" customWidth="1"/>
    <col min="12552" max="12553" width="8.85546875" style="7" customWidth="1"/>
    <col min="12554" max="12799" width="9.140625" style="7"/>
    <col min="12800" max="12800" width="8.42578125" style="7" customWidth="1"/>
    <col min="12801" max="12802" width="8.85546875" style="7" customWidth="1"/>
    <col min="12803" max="12803" width="15.28515625" style="7" customWidth="1"/>
    <col min="12804" max="12804" width="0.7109375" style="7" customWidth="1"/>
    <col min="12805" max="12805" width="13.140625" style="7" customWidth="1"/>
    <col min="12806" max="12806" width="8.85546875" style="7" customWidth="1"/>
    <col min="12807" max="12807" width="13.7109375" style="7" customWidth="1"/>
    <col min="12808" max="12809" width="8.85546875" style="7" customWidth="1"/>
    <col min="12810" max="13055" width="9.140625" style="7"/>
    <col min="13056" max="13056" width="8.42578125" style="7" customWidth="1"/>
    <col min="13057" max="13058" width="8.85546875" style="7" customWidth="1"/>
    <col min="13059" max="13059" width="15.28515625" style="7" customWidth="1"/>
    <col min="13060" max="13060" width="0.7109375" style="7" customWidth="1"/>
    <col min="13061" max="13061" width="13.140625" style="7" customWidth="1"/>
    <col min="13062" max="13062" width="8.85546875" style="7" customWidth="1"/>
    <col min="13063" max="13063" width="13.7109375" style="7" customWidth="1"/>
    <col min="13064" max="13065" width="8.85546875" style="7" customWidth="1"/>
    <col min="13066" max="13311" width="9.140625" style="7"/>
    <col min="13312" max="13312" width="8.42578125" style="7" customWidth="1"/>
    <col min="13313" max="13314" width="8.85546875" style="7" customWidth="1"/>
    <col min="13315" max="13315" width="15.28515625" style="7" customWidth="1"/>
    <col min="13316" max="13316" width="0.7109375" style="7" customWidth="1"/>
    <col min="13317" max="13317" width="13.140625" style="7" customWidth="1"/>
    <col min="13318" max="13318" width="8.85546875" style="7" customWidth="1"/>
    <col min="13319" max="13319" width="13.7109375" style="7" customWidth="1"/>
    <col min="13320" max="13321" width="8.85546875" style="7" customWidth="1"/>
    <col min="13322" max="13567" width="9.140625" style="7"/>
    <col min="13568" max="13568" width="8.42578125" style="7" customWidth="1"/>
    <col min="13569" max="13570" width="8.85546875" style="7" customWidth="1"/>
    <col min="13571" max="13571" width="15.28515625" style="7" customWidth="1"/>
    <col min="13572" max="13572" width="0.7109375" style="7" customWidth="1"/>
    <col min="13573" max="13573" width="13.140625" style="7" customWidth="1"/>
    <col min="13574" max="13574" width="8.85546875" style="7" customWidth="1"/>
    <col min="13575" max="13575" width="13.7109375" style="7" customWidth="1"/>
    <col min="13576" max="13577" width="8.85546875" style="7" customWidth="1"/>
    <col min="13578" max="13823" width="9.140625" style="7"/>
    <col min="13824" max="13824" width="8.42578125" style="7" customWidth="1"/>
    <col min="13825" max="13826" width="8.85546875" style="7" customWidth="1"/>
    <col min="13827" max="13827" width="15.28515625" style="7" customWidth="1"/>
    <col min="13828" max="13828" width="0.7109375" style="7" customWidth="1"/>
    <col min="13829" max="13829" width="13.140625" style="7" customWidth="1"/>
    <col min="13830" max="13830" width="8.85546875" style="7" customWidth="1"/>
    <col min="13831" max="13831" width="13.7109375" style="7" customWidth="1"/>
    <col min="13832" max="13833" width="8.85546875" style="7" customWidth="1"/>
    <col min="13834" max="14079" width="9.140625" style="7"/>
    <col min="14080" max="14080" width="8.42578125" style="7" customWidth="1"/>
    <col min="14081" max="14082" width="8.85546875" style="7" customWidth="1"/>
    <col min="14083" max="14083" width="15.28515625" style="7" customWidth="1"/>
    <col min="14084" max="14084" width="0.7109375" style="7" customWidth="1"/>
    <col min="14085" max="14085" width="13.140625" style="7" customWidth="1"/>
    <col min="14086" max="14086" width="8.85546875" style="7" customWidth="1"/>
    <col min="14087" max="14087" width="13.7109375" style="7" customWidth="1"/>
    <col min="14088" max="14089" width="8.85546875" style="7" customWidth="1"/>
    <col min="14090" max="14335" width="9.140625" style="7"/>
    <col min="14336" max="14336" width="8.42578125" style="7" customWidth="1"/>
    <col min="14337" max="14338" width="8.85546875" style="7" customWidth="1"/>
    <col min="14339" max="14339" width="15.28515625" style="7" customWidth="1"/>
    <col min="14340" max="14340" width="0.7109375" style="7" customWidth="1"/>
    <col min="14341" max="14341" width="13.140625" style="7" customWidth="1"/>
    <col min="14342" max="14342" width="8.85546875" style="7" customWidth="1"/>
    <col min="14343" max="14343" width="13.7109375" style="7" customWidth="1"/>
    <col min="14344" max="14345" width="8.85546875" style="7" customWidth="1"/>
    <col min="14346" max="14591" width="9.140625" style="7"/>
    <col min="14592" max="14592" width="8.42578125" style="7" customWidth="1"/>
    <col min="14593" max="14594" width="8.85546875" style="7" customWidth="1"/>
    <col min="14595" max="14595" width="15.28515625" style="7" customWidth="1"/>
    <col min="14596" max="14596" width="0.7109375" style="7" customWidth="1"/>
    <col min="14597" max="14597" width="13.140625" style="7" customWidth="1"/>
    <col min="14598" max="14598" width="8.85546875" style="7" customWidth="1"/>
    <col min="14599" max="14599" width="13.7109375" style="7" customWidth="1"/>
    <col min="14600" max="14601" width="8.85546875" style="7" customWidth="1"/>
    <col min="14602" max="14847" width="9.140625" style="7"/>
    <col min="14848" max="14848" width="8.42578125" style="7" customWidth="1"/>
    <col min="14849" max="14850" width="8.85546875" style="7" customWidth="1"/>
    <col min="14851" max="14851" width="15.28515625" style="7" customWidth="1"/>
    <col min="14852" max="14852" width="0.7109375" style="7" customWidth="1"/>
    <col min="14853" max="14853" width="13.140625" style="7" customWidth="1"/>
    <col min="14854" max="14854" width="8.85546875" style="7" customWidth="1"/>
    <col min="14855" max="14855" width="13.7109375" style="7" customWidth="1"/>
    <col min="14856" max="14857" width="8.85546875" style="7" customWidth="1"/>
    <col min="14858" max="15103" width="9.140625" style="7"/>
    <col min="15104" max="15104" width="8.42578125" style="7" customWidth="1"/>
    <col min="15105" max="15106" width="8.85546875" style="7" customWidth="1"/>
    <col min="15107" max="15107" width="15.28515625" style="7" customWidth="1"/>
    <col min="15108" max="15108" width="0.7109375" style="7" customWidth="1"/>
    <col min="15109" max="15109" width="13.140625" style="7" customWidth="1"/>
    <col min="15110" max="15110" width="8.85546875" style="7" customWidth="1"/>
    <col min="15111" max="15111" width="13.7109375" style="7" customWidth="1"/>
    <col min="15112" max="15113" width="8.85546875" style="7" customWidth="1"/>
    <col min="15114" max="15359" width="9.140625" style="7"/>
    <col min="15360" max="15360" width="8.42578125" style="7" customWidth="1"/>
    <col min="15361" max="15362" width="8.85546875" style="7" customWidth="1"/>
    <col min="15363" max="15363" width="15.28515625" style="7" customWidth="1"/>
    <col min="15364" max="15364" width="0.7109375" style="7" customWidth="1"/>
    <col min="15365" max="15365" width="13.140625" style="7" customWidth="1"/>
    <col min="15366" max="15366" width="8.85546875" style="7" customWidth="1"/>
    <col min="15367" max="15367" width="13.7109375" style="7" customWidth="1"/>
    <col min="15368" max="15369" width="8.85546875" style="7" customWidth="1"/>
    <col min="15370" max="15615" width="9.140625" style="7"/>
    <col min="15616" max="15616" width="8.42578125" style="7" customWidth="1"/>
    <col min="15617" max="15618" width="8.85546875" style="7" customWidth="1"/>
    <col min="15619" max="15619" width="15.28515625" style="7" customWidth="1"/>
    <col min="15620" max="15620" width="0.7109375" style="7" customWidth="1"/>
    <col min="15621" max="15621" width="13.140625" style="7" customWidth="1"/>
    <col min="15622" max="15622" width="8.85546875" style="7" customWidth="1"/>
    <col min="15623" max="15623" width="13.7109375" style="7" customWidth="1"/>
    <col min="15624" max="15625" width="8.85546875" style="7" customWidth="1"/>
    <col min="15626" max="15871" width="9.140625" style="7"/>
    <col min="15872" max="15872" width="8.42578125" style="7" customWidth="1"/>
    <col min="15873" max="15874" width="8.85546875" style="7" customWidth="1"/>
    <col min="15875" max="15875" width="15.28515625" style="7" customWidth="1"/>
    <col min="15876" max="15876" width="0.7109375" style="7" customWidth="1"/>
    <col min="15877" max="15877" width="13.140625" style="7" customWidth="1"/>
    <col min="15878" max="15878" width="8.85546875" style="7" customWidth="1"/>
    <col min="15879" max="15879" width="13.7109375" style="7" customWidth="1"/>
    <col min="15880" max="15881" width="8.85546875" style="7" customWidth="1"/>
    <col min="15882" max="16127" width="9.140625" style="7"/>
    <col min="16128" max="16128" width="8.42578125" style="7" customWidth="1"/>
    <col min="16129" max="16130" width="8.85546875" style="7" customWidth="1"/>
    <col min="16131" max="16131" width="15.28515625" style="7" customWidth="1"/>
    <col min="16132" max="16132" width="0.7109375" style="7" customWidth="1"/>
    <col min="16133" max="16133" width="13.140625" style="7" customWidth="1"/>
    <col min="16134" max="16134" width="8.85546875" style="7" customWidth="1"/>
    <col min="16135" max="16135" width="13.7109375" style="7" customWidth="1"/>
    <col min="16136" max="16137" width="8.85546875" style="7" customWidth="1"/>
    <col min="16138" max="16384" width="9.140625" style="7"/>
  </cols>
  <sheetData>
    <row r="1" spans="1:12" x14ac:dyDescent="0.25">
      <c r="A1" s="6" t="s">
        <v>292</v>
      </c>
    </row>
    <row r="2" spans="1:12" x14ac:dyDescent="0.25">
      <c r="C2" s="6" t="s">
        <v>297</v>
      </c>
      <c r="E2" s="10"/>
      <c r="F2" s="11"/>
    </row>
    <row r="3" spans="1:12" x14ac:dyDescent="0.25">
      <c r="E3" s="10"/>
      <c r="F3" s="12" t="s">
        <v>218</v>
      </c>
      <c r="G3" s="6"/>
      <c r="H3" s="6"/>
    </row>
    <row r="4" spans="1:12" x14ac:dyDescent="0.25">
      <c r="A4" s="6" t="s">
        <v>227</v>
      </c>
      <c r="E4" s="13" t="s">
        <v>219</v>
      </c>
      <c r="F4" s="12" t="s">
        <v>220</v>
      </c>
      <c r="G4" s="6" t="s">
        <v>221</v>
      </c>
      <c r="H4" s="6"/>
    </row>
    <row r="5" spans="1:12" x14ac:dyDescent="0.25">
      <c r="A5" s="14">
        <v>350000</v>
      </c>
      <c r="B5" s="7" t="s">
        <v>282</v>
      </c>
      <c r="E5" s="15">
        <v>300</v>
      </c>
      <c r="F5" s="11" t="s">
        <v>222</v>
      </c>
      <c r="G5" s="7" t="s">
        <v>299</v>
      </c>
    </row>
    <row r="6" spans="1:12" x14ac:dyDescent="0.25">
      <c r="A6" s="14">
        <v>350000</v>
      </c>
      <c r="B6" s="7" t="s">
        <v>282</v>
      </c>
      <c r="E6" s="15">
        <v>300</v>
      </c>
      <c r="F6" s="11" t="s">
        <v>222</v>
      </c>
      <c r="G6" s="7" t="s">
        <v>300</v>
      </c>
    </row>
    <row r="7" spans="1:12" x14ac:dyDescent="0.25">
      <c r="A7" s="14">
        <v>350000</v>
      </c>
      <c r="B7" s="7" t="s">
        <v>282</v>
      </c>
      <c r="E7" s="15">
        <v>150</v>
      </c>
      <c r="F7" s="11" t="s">
        <v>222</v>
      </c>
      <c r="G7" s="7" t="s">
        <v>301</v>
      </c>
    </row>
    <row r="8" spans="1:12" x14ac:dyDescent="0.25">
      <c r="A8" s="14">
        <v>350000</v>
      </c>
      <c r="B8" s="7" t="s">
        <v>282</v>
      </c>
      <c r="E8" s="15">
        <v>700</v>
      </c>
      <c r="F8" s="11" t="s">
        <v>222</v>
      </c>
      <c r="G8" s="7" t="s">
        <v>283</v>
      </c>
    </row>
    <row r="9" spans="1:12" x14ac:dyDescent="0.25">
      <c r="A9" s="14">
        <v>350000</v>
      </c>
      <c r="B9" s="7" t="s">
        <v>282</v>
      </c>
      <c r="E9" s="15">
        <v>100</v>
      </c>
      <c r="F9" s="11" t="s">
        <v>222</v>
      </c>
      <c r="G9" s="7" t="s">
        <v>302</v>
      </c>
    </row>
    <row r="10" spans="1:12" x14ac:dyDescent="0.25">
      <c r="A10" s="14">
        <v>350000</v>
      </c>
      <c r="B10" s="7" t="s">
        <v>303</v>
      </c>
      <c r="E10" s="15">
        <v>4988</v>
      </c>
      <c r="F10" s="11" t="s">
        <v>222</v>
      </c>
      <c r="G10" s="7" t="s">
        <v>304</v>
      </c>
    </row>
    <row r="11" spans="1:12" x14ac:dyDescent="0.25">
      <c r="A11" s="14">
        <v>350000</v>
      </c>
      <c r="B11" s="7" t="s">
        <v>284</v>
      </c>
      <c r="E11" s="15">
        <v>282.48</v>
      </c>
      <c r="F11" s="11" t="s">
        <v>222</v>
      </c>
      <c r="G11" s="7" t="s">
        <v>298</v>
      </c>
      <c r="H11" s="6"/>
    </row>
    <row r="12" spans="1:12" x14ac:dyDescent="0.25">
      <c r="A12" s="14">
        <v>350000</v>
      </c>
      <c r="B12" s="7" t="s">
        <v>305</v>
      </c>
      <c r="E12" s="15">
        <v>21232</v>
      </c>
      <c r="F12" s="11" t="s">
        <v>293</v>
      </c>
      <c r="G12" s="7" t="s">
        <v>306</v>
      </c>
      <c r="H12" s="6"/>
    </row>
    <row r="13" spans="1:12" x14ac:dyDescent="0.25">
      <c r="A13" s="9"/>
      <c r="B13" s="9"/>
      <c r="C13" s="9"/>
      <c r="D13" s="9"/>
      <c r="E13" s="18">
        <f>SUM(E5:E12)</f>
        <v>28052.48</v>
      </c>
      <c r="F13" s="11"/>
      <c r="G13" s="9"/>
      <c r="H13" s="9"/>
      <c r="I13" s="9"/>
      <c r="J13" s="9"/>
      <c r="K13" s="9"/>
      <c r="L13" s="9"/>
    </row>
    <row r="14" spans="1:12" x14ac:dyDescent="0.25">
      <c r="A14" s="6" t="s">
        <v>224</v>
      </c>
      <c r="E14" s="18"/>
      <c r="F14" s="11"/>
    </row>
    <row r="15" spans="1:12" x14ac:dyDescent="0.25">
      <c r="A15" s="19" t="s">
        <v>162</v>
      </c>
      <c r="B15" s="7" t="s">
        <v>285</v>
      </c>
      <c r="E15" s="16">
        <v>300</v>
      </c>
      <c r="F15" s="11" t="s">
        <v>222</v>
      </c>
      <c r="G15" s="17" t="s">
        <v>307</v>
      </c>
    </row>
    <row r="16" spans="1:12" x14ac:dyDescent="0.25">
      <c r="A16" s="19" t="s">
        <v>162</v>
      </c>
      <c r="B16" s="7" t="s">
        <v>286</v>
      </c>
      <c r="E16" s="16">
        <v>450</v>
      </c>
      <c r="F16" s="11" t="s">
        <v>222</v>
      </c>
      <c r="G16" s="17" t="s">
        <v>308</v>
      </c>
    </row>
    <row r="17" spans="1:14" x14ac:dyDescent="0.25">
      <c r="A17" s="19" t="s">
        <v>162</v>
      </c>
      <c r="B17" s="7" t="s">
        <v>309</v>
      </c>
      <c r="E17" s="16">
        <v>100</v>
      </c>
      <c r="F17" s="11" t="s">
        <v>222</v>
      </c>
      <c r="G17" s="17" t="s">
        <v>302</v>
      </c>
    </row>
    <row r="18" spans="1:14" x14ac:dyDescent="0.25">
      <c r="A18" s="19" t="s">
        <v>173</v>
      </c>
      <c r="B18" s="7" t="s">
        <v>287</v>
      </c>
      <c r="E18" s="16">
        <v>700</v>
      </c>
      <c r="F18" s="11" t="s">
        <v>222</v>
      </c>
      <c r="G18" s="17" t="s">
        <v>288</v>
      </c>
    </row>
    <row r="19" spans="1:14" x14ac:dyDescent="0.25">
      <c r="A19" s="19" t="s">
        <v>228</v>
      </c>
      <c r="B19" s="7" t="s">
        <v>289</v>
      </c>
      <c r="E19" s="16">
        <v>4988</v>
      </c>
      <c r="F19" s="11" t="s">
        <v>222</v>
      </c>
      <c r="G19" s="17" t="s">
        <v>310</v>
      </c>
    </row>
    <row r="20" spans="1:14" x14ac:dyDescent="0.25">
      <c r="A20" s="19" t="s">
        <v>177</v>
      </c>
      <c r="B20" s="7" t="s">
        <v>290</v>
      </c>
      <c r="E20" s="16">
        <v>282.48</v>
      </c>
      <c r="F20" s="11" t="s">
        <v>222</v>
      </c>
      <c r="G20" s="17" t="s">
        <v>311</v>
      </c>
    </row>
    <row r="21" spans="1:14" x14ac:dyDescent="0.25">
      <c r="A21" s="19" t="s">
        <v>140</v>
      </c>
      <c r="B21" s="7" t="s">
        <v>312</v>
      </c>
      <c r="E21" s="16">
        <v>21232</v>
      </c>
      <c r="F21" s="11" t="s">
        <v>293</v>
      </c>
      <c r="G21" s="17" t="s">
        <v>313</v>
      </c>
    </row>
    <row r="22" spans="1:14" x14ac:dyDescent="0.25">
      <c r="E22" s="18">
        <f>SUM(E15:E21)</f>
        <v>28052.48</v>
      </c>
      <c r="F22" s="11"/>
      <c r="K22" s="9"/>
      <c r="L22" s="9"/>
      <c r="M22" s="9"/>
      <c r="N22" s="9"/>
    </row>
    <row r="23" spans="1:14" x14ac:dyDescent="0.25">
      <c r="A23" s="9"/>
      <c r="B23" s="9"/>
      <c r="C23" s="9"/>
      <c r="D23" s="9"/>
      <c r="E23" s="18"/>
      <c r="F23" s="11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9"/>
      <c r="B24" s="9"/>
      <c r="C24" s="9"/>
      <c r="D24" s="9"/>
      <c r="E24" s="18"/>
      <c r="F24" s="11"/>
      <c r="G24" s="9"/>
      <c r="H24" s="9"/>
      <c r="I24" s="83"/>
      <c r="J24" s="9"/>
      <c r="K24" s="9"/>
      <c r="L24" s="9"/>
      <c r="M24" s="9"/>
      <c r="N24" s="9"/>
    </row>
    <row r="25" spans="1:14" x14ac:dyDescent="0.25">
      <c r="A25" s="31" t="s">
        <v>291</v>
      </c>
      <c r="B25" s="9"/>
      <c r="C25" s="9"/>
      <c r="D25" s="9"/>
      <c r="E25" s="18"/>
      <c r="F25" s="11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19" t="s">
        <v>225</v>
      </c>
      <c r="B26" s="7" t="s">
        <v>314</v>
      </c>
      <c r="D26" s="7" t="s">
        <v>315</v>
      </c>
      <c r="E26" s="18">
        <v>-26700</v>
      </c>
      <c r="F26" s="11" t="s">
        <v>223</v>
      </c>
      <c r="G26" s="9" t="s">
        <v>317</v>
      </c>
      <c r="H26" s="9"/>
      <c r="I26" s="9"/>
      <c r="J26" s="9"/>
      <c r="K26" s="9"/>
      <c r="L26" s="9"/>
      <c r="M26" s="9"/>
      <c r="N26" s="9"/>
    </row>
    <row r="27" spans="1:14" x14ac:dyDescent="0.25">
      <c r="A27" s="19" t="s">
        <v>225</v>
      </c>
      <c r="B27" s="7" t="s">
        <v>314</v>
      </c>
      <c r="D27" s="7" t="s">
        <v>316</v>
      </c>
      <c r="E27" s="18">
        <f>-66680-600</f>
        <v>-67280</v>
      </c>
      <c r="F27" s="11" t="s">
        <v>223</v>
      </c>
      <c r="G27" s="9" t="s">
        <v>331</v>
      </c>
      <c r="H27" s="9"/>
      <c r="I27" s="9"/>
      <c r="J27" s="9"/>
      <c r="K27" s="9"/>
      <c r="L27" s="9"/>
      <c r="M27" s="9"/>
      <c r="N27" s="9"/>
    </row>
    <row r="28" spans="1:14" x14ac:dyDescent="0.25">
      <c r="A28" s="19" t="s">
        <v>156</v>
      </c>
      <c r="B28" s="7" t="s">
        <v>226</v>
      </c>
      <c r="D28" s="7" t="s">
        <v>315</v>
      </c>
      <c r="E28" s="18">
        <v>21440</v>
      </c>
      <c r="F28" s="11" t="s">
        <v>223</v>
      </c>
      <c r="G28" s="9" t="s">
        <v>318</v>
      </c>
      <c r="H28" s="9"/>
      <c r="I28" s="9"/>
      <c r="J28" s="9"/>
      <c r="K28" s="9"/>
      <c r="L28" s="9"/>
      <c r="M28" s="9"/>
      <c r="N28" s="9"/>
    </row>
    <row r="29" spans="1:14" x14ac:dyDescent="0.25">
      <c r="A29" s="19" t="s">
        <v>156</v>
      </c>
      <c r="B29" s="7" t="s">
        <v>226</v>
      </c>
      <c r="D29" s="7" t="s">
        <v>316</v>
      </c>
      <c r="E29" s="18">
        <v>27740</v>
      </c>
      <c r="F29" s="11" t="s">
        <v>223</v>
      </c>
      <c r="G29" s="9" t="s">
        <v>332</v>
      </c>
      <c r="H29" s="9"/>
      <c r="I29" s="9"/>
      <c r="J29" s="9"/>
      <c r="K29" s="9"/>
      <c r="L29" s="9"/>
      <c r="M29" s="9"/>
      <c r="N29" s="9"/>
    </row>
    <row r="30" spans="1:14" x14ac:dyDescent="0.25">
      <c r="A30" s="19" t="s">
        <v>228</v>
      </c>
      <c r="B30" s="7" t="s">
        <v>319</v>
      </c>
      <c r="D30" s="7" t="s">
        <v>315</v>
      </c>
      <c r="E30" s="18">
        <v>2400</v>
      </c>
      <c r="F30" s="11" t="s">
        <v>223</v>
      </c>
      <c r="G30" s="9" t="s">
        <v>320</v>
      </c>
      <c r="H30" s="9"/>
      <c r="I30" s="9"/>
      <c r="J30" s="9"/>
      <c r="K30" s="9"/>
      <c r="L30" s="9"/>
      <c r="M30" s="9"/>
      <c r="N30" s="9"/>
    </row>
    <row r="31" spans="1:14" x14ac:dyDescent="0.25">
      <c r="A31" s="19" t="s">
        <v>228</v>
      </c>
      <c r="B31" s="7" t="s">
        <v>319</v>
      </c>
      <c r="D31" s="7" t="s">
        <v>316</v>
      </c>
      <c r="E31" s="18">
        <v>6300</v>
      </c>
      <c r="F31" s="11" t="s">
        <v>223</v>
      </c>
      <c r="G31" s="9" t="s">
        <v>321</v>
      </c>
      <c r="H31" s="9"/>
      <c r="I31" s="9"/>
      <c r="J31" s="9"/>
      <c r="K31" s="9"/>
      <c r="L31" s="9"/>
      <c r="M31" s="9"/>
      <c r="N31" s="9"/>
    </row>
    <row r="32" spans="1:14" x14ac:dyDescent="0.25">
      <c r="A32" s="19" t="s">
        <v>228</v>
      </c>
      <c r="B32" s="7" t="s">
        <v>319</v>
      </c>
      <c r="D32" s="7" t="s">
        <v>316</v>
      </c>
      <c r="E32" s="18">
        <v>500</v>
      </c>
      <c r="F32" s="11" t="s">
        <v>223</v>
      </c>
      <c r="G32" s="9" t="s">
        <v>322</v>
      </c>
      <c r="H32" s="9"/>
      <c r="I32" s="9"/>
      <c r="J32" s="9"/>
      <c r="K32" s="9"/>
      <c r="L32" s="9"/>
      <c r="M32" s="9"/>
      <c r="N32" s="9"/>
    </row>
    <row r="33" spans="1:14" x14ac:dyDescent="0.25">
      <c r="A33" s="19" t="s">
        <v>228</v>
      </c>
      <c r="B33" s="7" t="s">
        <v>319</v>
      </c>
      <c r="D33" s="7" t="s">
        <v>316</v>
      </c>
      <c r="E33" s="18">
        <f>29950+600</f>
        <v>30550</v>
      </c>
      <c r="F33" s="11" t="s">
        <v>223</v>
      </c>
      <c r="G33" s="9" t="s">
        <v>323</v>
      </c>
      <c r="H33" s="9"/>
      <c r="I33" s="9"/>
      <c r="J33" s="9"/>
      <c r="K33" s="9"/>
      <c r="L33" s="9"/>
      <c r="M33" s="9"/>
      <c r="N33" s="9"/>
    </row>
    <row r="34" spans="1:14" x14ac:dyDescent="0.25">
      <c r="A34" s="19" t="s">
        <v>225</v>
      </c>
      <c r="B34" s="7" t="s">
        <v>330</v>
      </c>
      <c r="D34" s="7" t="s">
        <v>316</v>
      </c>
      <c r="E34" s="18">
        <v>1500</v>
      </c>
      <c r="F34" s="11" t="s">
        <v>223</v>
      </c>
      <c r="G34" s="9" t="s">
        <v>324</v>
      </c>
      <c r="H34" s="9"/>
      <c r="I34" s="9"/>
      <c r="J34" s="9"/>
      <c r="K34" s="9"/>
      <c r="L34" s="9"/>
      <c r="M34" s="9"/>
      <c r="N34" s="9"/>
    </row>
    <row r="35" spans="1:14" x14ac:dyDescent="0.25">
      <c r="A35" s="19" t="s">
        <v>162</v>
      </c>
      <c r="B35" s="7" t="s">
        <v>325</v>
      </c>
      <c r="D35" s="7" t="s">
        <v>316</v>
      </c>
      <c r="E35" s="18">
        <v>1300</v>
      </c>
      <c r="F35" s="11" t="s">
        <v>223</v>
      </c>
      <c r="G35" s="9" t="s">
        <v>326</v>
      </c>
      <c r="H35" s="9"/>
      <c r="I35" s="9"/>
      <c r="J35" s="9"/>
      <c r="K35" s="9"/>
      <c r="L35" s="9"/>
      <c r="M35" s="9"/>
      <c r="N35" s="9"/>
    </row>
    <row r="36" spans="1:14" x14ac:dyDescent="0.25">
      <c r="A36" s="19" t="s">
        <v>162</v>
      </c>
      <c r="B36" s="7" t="s">
        <v>325</v>
      </c>
      <c r="D36" s="7" t="s">
        <v>315</v>
      </c>
      <c r="E36" s="18">
        <v>2080</v>
      </c>
      <c r="F36" s="11" t="s">
        <v>223</v>
      </c>
      <c r="G36" s="9" t="s">
        <v>328</v>
      </c>
      <c r="H36" s="9"/>
      <c r="I36" s="9"/>
      <c r="J36" s="9"/>
      <c r="K36" s="9"/>
      <c r="L36" s="9"/>
      <c r="M36" s="9"/>
      <c r="N36" s="9"/>
    </row>
    <row r="37" spans="1:14" x14ac:dyDescent="0.25">
      <c r="A37" s="19" t="s">
        <v>162</v>
      </c>
      <c r="B37" s="7" t="s">
        <v>325</v>
      </c>
      <c r="D37" s="7" t="s">
        <v>316</v>
      </c>
      <c r="E37" s="18">
        <v>170</v>
      </c>
      <c r="F37" s="11" t="s">
        <v>223</v>
      </c>
      <c r="G37" s="9" t="s">
        <v>327</v>
      </c>
      <c r="H37" s="9"/>
      <c r="I37" s="9"/>
      <c r="J37" s="9"/>
      <c r="K37" s="9"/>
      <c r="L37" s="9"/>
      <c r="M37" s="9"/>
      <c r="N37" s="9"/>
    </row>
    <row r="38" spans="1:14" x14ac:dyDescent="0.25">
      <c r="A38" s="9"/>
      <c r="B38" s="9"/>
      <c r="C38" s="9"/>
      <c r="D38" s="9"/>
      <c r="E38" s="18">
        <f>SUM(E26:E37)</f>
        <v>0</v>
      </c>
      <c r="F38" s="11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31"/>
      <c r="B39" s="9"/>
      <c r="C39" s="9"/>
      <c r="D39" s="9"/>
      <c r="E39" s="18"/>
      <c r="F39" s="11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19"/>
      <c r="B40" s="9"/>
      <c r="C40" s="9"/>
      <c r="D40" s="9"/>
      <c r="E40" s="18"/>
      <c r="F40" s="11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19"/>
      <c r="B41" s="9"/>
      <c r="C41" s="9"/>
      <c r="D41" s="9"/>
      <c r="E41" s="18"/>
      <c r="F41" s="11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9"/>
      <c r="B42" s="9"/>
      <c r="C42" s="9"/>
      <c r="D42" s="9"/>
      <c r="E42" s="18"/>
      <c r="F42" s="11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9"/>
      <c r="B43" s="9"/>
      <c r="C43" s="9"/>
      <c r="D43" s="9"/>
      <c r="E43" s="18"/>
      <c r="F43" s="11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9"/>
      <c r="B44" s="9"/>
      <c r="C44" s="9"/>
      <c r="D44" s="9"/>
      <c r="E44" s="18"/>
      <c r="F44" s="11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E45" s="20"/>
    </row>
    <row r="46" spans="1:14" x14ac:dyDescent="0.25">
      <c r="E46" s="20"/>
    </row>
    <row r="47" spans="1:14" x14ac:dyDescent="0.25">
      <c r="E47" s="20"/>
    </row>
    <row r="48" spans="1:14" x14ac:dyDescent="0.25">
      <c r="E48" s="20"/>
    </row>
    <row r="49" spans="5:5" x14ac:dyDescent="0.25">
      <c r="E49" s="20"/>
    </row>
    <row r="50" spans="5:5" x14ac:dyDescent="0.25">
      <c r="E50" s="20"/>
    </row>
    <row r="51" spans="5:5" x14ac:dyDescent="0.25">
      <c r="E51" s="20"/>
    </row>
    <row r="52" spans="5:5" x14ac:dyDescent="0.25">
      <c r="E52" s="20"/>
    </row>
    <row r="53" spans="5:5" x14ac:dyDescent="0.25">
      <c r="E53" s="20"/>
    </row>
    <row r="54" spans="5:5" x14ac:dyDescent="0.25">
      <c r="E54" s="20"/>
    </row>
    <row r="55" spans="5:5" x14ac:dyDescent="0.25">
      <c r="E55" s="20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2019-09-02T12:50:00Z</cp:lastPrinted>
  <dcterms:created xsi:type="dcterms:W3CDTF">2017-03-08T11:21:59Z</dcterms:created>
  <dcterms:modified xsi:type="dcterms:W3CDTF">2019-09-04T12:44:31Z</dcterms:modified>
</cp:coreProperties>
</file>