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0 eelarve ja täitmine/Kodulehele/"/>
    </mc:Choice>
  </mc:AlternateContent>
  <xr:revisionPtr revIDLastSave="0" documentId="8_{7BA7BDE1-AC10-4476-8F55-FECECBB39025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" i="1" l="1"/>
  <c r="D19" i="3" l="1"/>
  <c r="D11" i="3"/>
  <c r="D15" i="3"/>
  <c r="E23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<sst xmlns="http://schemas.openxmlformats.org/spreadsheetml/2006/main" count="323" uniqueCount="306">
  <si>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</si>
  <si>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</si>
  <si>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</si>
  <si>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</si>
  <si>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</si>
  <si>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</si>
  <si>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</si>
  <si>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</si>
  <si>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</si>
  <si>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</si>
  <si>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</si>
  <si>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</si>
  <si>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</si>
  <si>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</si>
  <si>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</si>
  <si>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</si>
  <si>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</si>
  <si>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</si>
  <si>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</si>
  <si>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</si>
  <si>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</si>
  <si>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</si>
  <si>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</si>
  <si>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</si>
  <si>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</si>
  <si>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</si>
  <si>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</si>
  <si>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</si>
  <si>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</si>
  <si>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</si>
  <si>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</si>
  <si>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</si>
  <si>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</si>
  <si>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</si>
  <si>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</si>
  <si>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</si>
  <si>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</si>
  <si>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</si>
  <si>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</si>
  <si>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</si>
  <si>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</si>
  <si>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</si>
  <si>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</si>
  <si>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</si>
  <si>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</si>
  <si>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</si>
  <si>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</si>
  <si>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</si>
  <si>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</si>
  <si>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</si>
  <si>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</si>
  <si>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</si>
  <si>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</si>
  <si>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</si>
  <si>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</si>
  <si>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</si>
  <si>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</si>
  <si>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</si>
  <si>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</si>
  <si>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</si>
  <si>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</si>
  <si>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</si>
  <si>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</si>
  <si>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</si>
  <si>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</si>
  <si>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</si>
  <si>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</si>
  <si>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</si>
  <si>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</si>
  <si>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</si>
  <si>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</si>
  <si>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</si>
  <si>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</si>
  <si>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</si>
  <si>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</si>
  <si>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</si>
  <si>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</si>
  <si>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</si>
  <si>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</si>
  <si>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</si>
  <si>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</si>
  <si>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</si>
  <si>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</si>
  <si>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</si>
  <si>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</si>
  <si>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</si>
  <si>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</si>
  <si>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</si>
  <si>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</si>
  <si>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</si>
  <si>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</si>
  <si>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</si>
  <si>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</si>
  <si>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</si>
  <si>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</si>
  <si>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</si>
  <si>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</si>
  <si>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</si>
  <si>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</si>
  <si>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</si>
  <si>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</si>
  <si>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</si>
  <si>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</si>
  <si>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</si>
  <si>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</si>
  <si>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</si>
  <si>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</si>
  <si>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</si>
  <si>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</si>
  <si>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</si>
  <si>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</si>
  <si>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</si>
  <si>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</si>
  <si>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</si>
  <si>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</si>
  <si>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</si>
  <si>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</si>
  <si>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</si>
  <si>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</si>
  <si>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</si>
  <si>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</si>
  <si>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</si>
  <si>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</si>
  <si>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</si>
  <si>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</si>
  <si>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</si>
  <si>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</si>
  <si>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</si>
  <si>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</si>
  <si>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</si>
  <si>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</si>
  <si>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</si>
  <si>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</si>
  <si>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</si>
  <si>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</si>
  <si>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</si>
  <si>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</si>
  <si>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</si>
  <si>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</si>
  <si>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</si>
  <si>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</si>
  <si>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</si>
  <si>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</si>
  <si>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</si>
  <si>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</si>
  <si>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</si>
  <si>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</si>
  <si>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</si>
  <si>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</si>
  <si>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</si>
  <si>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</si>
  <si>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</si>
  <si>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</si>
  <si>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</si>
  <si>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</si>
  <si>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</si>
  <si>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</si>
  <si>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</si>
  <si>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</si>
  <si>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</si>
  <si>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</si>
  <si>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</si>
  <si>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</si>
  <si>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</si>
  <si>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</si>
  <si>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</si>
  <si>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</si>
  <si>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</si>
  <si>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</si>
  <si>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</si>
  <si>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</si>
  <si>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</si>
  <si>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</si>
  <si>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</si>
  <si>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</si>
  <si>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</si>
  <si>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</si>
  <si>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</si>
  <si>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</si>
  <si>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</si>
  <si>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</si>
  <si>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</si>
  <si>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</si>
  <si>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</si>
  <si>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</si>
  <si>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</si>
  <si>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</si>
  <si>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</si>
  <si>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</si>
  <si>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</si>
  <si>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</si>
  <si>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</si>
  <si>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</si>
  <si>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</si>
  <si>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</si>
  <si>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</si>
  <si>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</si>
  <si>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</si>
  <si>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</si>
  <si>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</si>
  <si>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</si>
  <si>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</si>
  <si>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</si>
  <si>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</si>
  <si>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</si>
  <si>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</si>
  <si>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</si>
  <si>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</si>
  <si>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</si>
  <si>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</si>
  <si>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</si>
  <si>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</si>
  <si>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</si>
  <si>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</si>
  <si>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</si>
  <si>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</si>
  <si>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</si>
  <si>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</si>
  <si>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</si>
  <si>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</si>
  <si>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 xml:space="preserve">K U L U D </t>
  </si>
  <si>
    <t>09510</t>
  </si>
  <si>
    <t>09212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</si>
  <si>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</si>
  <si>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</si>
  <si>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</si>
  <si>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</si>
  <si>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</si>
  <si>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</si>
  <si>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</si>
  <si>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</si>
  <si>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</si>
  <si>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</si>
  <si>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</si>
  <si>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</si>
  <si>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</si>
  <si>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</si>
  <si>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</si>
  <si>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</si>
  <si>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</si>
  <si>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</si>
  <si>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</si>
  <si>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</si>
  <si>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</si>
  <si>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</si>
  <si>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</si>
  <si>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</si>
  <si>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</si>
  <si>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</si>
  <si>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</si>
  <si>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</si>
  <si>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</si>
  <si>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</si>
  <si>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</si>
  <si>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</si>
  <si>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</si>
  <si>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</si>
  <si>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</si>
  <si>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</si>
  <si>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</si>
  <si>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</si>
  <si>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</si>
  <si>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</si>
  <si>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</si>
  <si>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</si>
  <si>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</si>
  <si>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</si>
  <si>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</si>
  <si>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</si>
  <si>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</si>
  <si>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</si>
  <si>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</si>
  <si>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</si>
  <si>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TÕRVA VALLAVALITSUS</t>
  </si>
  <si>
    <t>inv.</t>
  </si>
  <si>
    <t>Lisa 1</t>
  </si>
  <si>
    <t>Tõrva Vallavolikogu</t>
  </si>
  <si>
    <t>määrusele nr</t>
  </si>
  <si>
    <t>2020 eelarve</t>
  </si>
  <si>
    <t>2020.a. eelarve kokku</t>
  </si>
  <si>
    <t>Põhivara soetuseks saadav sihtfin (+)</t>
  </si>
  <si>
    <t>Põhivara soetuseks antav sihtfin (-)</t>
  </si>
  <si>
    <t xml:space="preserve">T U L U D   </t>
  </si>
  <si>
    <t xml:space="preserve">TÕRVA VALD 2020.a. lisaeelarveelarve </t>
  </si>
  <si>
    <t>2020.a lisaeelarve (november)</t>
  </si>
  <si>
    <t>Lisaeelarve november 2020</t>
  </si>
  <si>
    <t>põhit.</t>
  </si>
  <si>
    <t>Noortekeskuse projekti toetus</t>
  </si>
  <si>
    <t>SA Keskkonnainvesteeringute Keskus</t>
  </si>
  <si>
    <t xml:space="preserve">Rahandusministeerium </t>
  </si>
  <si>
    <t>Toetus õppelaenu tasumiseks</t>
  </si>
  <si>
    <t>Eesti Noorsootöö Keskus</t>
  </si>
  <si>
    <t>Noortekeskuse projekti toetus - avatud noorsootöö tegevusteks</t>
  </si>
  <si>
    <t>Noortekeskus</t>
  </si>
  <si>
    <t>Põhiharikus</t>
  </si>
  <si>
    <t>Gümnaasiumi loodusprojekti kulud 5151,60, Ala PK proj.1500</t>
  </si>
  <si>
    <t>Laulu- ja tantsupeo protsessi kulud: Jauram 335; Kirime 335; Lys 335; Jandali 335; Liisud 335.</t>
  </si>
  <si>
    <t>2 noortekeskuse projekti tegevuskuludeks.</t>
  </si>
  <si>
    <t>Kultuuriministeerium</t>
  </si>
  <si>
    <t xml:space="preserve">Õppelaenu tasumiseks </t>
  </si>
  <si>
    <t>Toetus Tõrva liikumisradade mitmekülgsuse suurendamiseks</t>
  </si>
  <si>
    <t>Statsionaasete vee- ja elektritrasside vedamine lumekahurite töökohtadeleTõrva liikumisrajal</t>
  </si>
  <si>
    <t>Rahvamuusika- ja rahvatantsu kollektiividele toetus (laulu- ja tantsupeo protsessi toetus</t>
  </si>
  <si>
    <t>Tõrva Gümn. 2 loodusprojekti ja Ala PK  1 projekti toetus</t>
  </si>
  <si>
    <t>SA Archimedes toetus</t>
  </si>
  <si>
    <t>Eesti Rahvatantsu ja Rahvamuusika 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</si>
</sst>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0" fillId="0" borderId="7" xfId="0" applyNumberFormat="1" applyFont="1" applyFill="1" applyBorder="1" applyAlignment="1"/>
    <xf numFmtId="49" fontId="11" fillId="0" borderId="1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wrapText="1"/>
    </xf>
    <xf numFmtId="4" fontId="4" fillId="0" borderId="0" xfId="0" applyNumberFormat="1" applyFont="1"/>
    <xf numFmtId="0" fontId="1" fillId="0" borderId="0" xfId="0" applyFont="1" applyBorder="1" applyAlignment="1"/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zoomScale="130" zoomScaleNormal="130" workbookViewId="0">
      <selection activeCell="B5" sqref="B5"/>
    </sheetView>
  </sheetViews>
  <sheetFormatPr defaultRowHeight="15.75" customHeight="1" x14ac:dyDescent="0.35"/>
  <cols>
    <col min="1" max="1" width="8" customWidth="1"/>
    <col min="2" max="2" width="35" customWidth="1"/>
    <col min="3" max="3" width="14.54296875" customWidth="1"/>
    <col min="4" max="4" width="14.36328125" customWidth="1"/>
    <col min="5" max="5" width="13.6328125" customWidth="1"/>
    <col min="6" max="6" width="23" customWidth="1"/>
    <col min="7" max="8" width="19.54296875" customWidth="1"/>
  </cols>
  <sheetData>
    <row r="1" spans="1:10" ht="15.75" customHeight="1" x14ac:dyDescent="0.35">
      <c r="D1" s="30"/>
      <c r="E1" s="30" t="s">
        <v>275</v>
      </c>
    </row>
    <row r="2" spans="1:10" ht="15.75" customHeight="1" x14ac:dyDescent="0.35">
      <c r="D2" s="30" t="s">
        <v>276</v>
      </c>
      <c r="E2" s="30"/>
      <c r="I2" s="30"/>
      <c r="J2" s="30"/>
    </row>
    <row r="3" spans="1:10" ht="15.75" customHeight="1" x14ac:dyDescent="0.35">
      <c r="D3" s="30" t="s">
        <v>277</v>
      </c>
      <c r="E3" s="30"/>
      <c r="I3" s="30"/>
      <c r="J3" s="30"/>
    </row>
    <row r="4" spans="1:10" ht="15.75" customHeight="1" thickBot="1" x14ac:dyDescent="0.4">
      <c r="A4" s="1" t="s">
        <v>283</v>
      </c>
      <c r="B4" s="2"/>
      <c r="C4" s="2"/>
      <c r="D4" s="30"/>
      <c r="E4" s="30"/>
      <c r="I4" s="30"/>
      <c r="J4" s="30"/>
    </row>
    <row r="5" spans="1:10" ht="43.5" customHeight="1" thickBot="1" x14ac:dyDescent="0.4">
      <c r="A5" s="2"/>
      <c r="B5" s="18"/>
      <c r="C5" s="28" t="s">
        <v>278</v>
      </c>
      <c r="D5" s="28" t="s">
        <v>284</v>
      </c>
      <c r="E5" s="29" t="s">
        <v>279</v>
      </c>
    </row>
    <row r="6" spans="1:10" ht="15.75" customHeight="1" thickBot="1" x14ac:dyDescent="0.4">
      <c r="A6" s="40"/>
      <c r="B6" s="40" t="s">
        <v>0</v>
      </c>
      <c r="C6" s="19">
        <f>C7+C14+C15+C19</f>
        <v>9177225</v>
      </c>
      <c r="D6" s="19">
        <f>D7+D14+D15+D19</f>
        <v>14117.54</v>
      </c>
      <c r="E6" s="20">
        <f>E7+E14+E15+E19</f>
        <v>9191342.5399999991</v>
      </c>
    </row>
    <row r="7" spans="1:10" ht="15.75" customHeight="1" x14ac:dyDescent="0.35">
      <c r="A7" s="41" t="s">
        <v>1</v>
      </c>
      <c r="B7" s="41" t="s">
        <v>2</v>
      </c>
      <c r="C7" s="31">
        <f>SUM(C8:C13)</f>
        <v>4770604</v>
      </c>
      <c r="D7" s="31">
        <f>SUM(D8:D13)</f>
        <v>0</v>
      </c>
      <c r="E7" s="32">
        <f>SUM(E8:E13)</f>
        <v>4770604</v>
      </c>
    </row>
    <row r="8" spans="1:10" ht="15.75" customHeight="1" x14ac:dyDescent="0.35">
      <c r="A8" s="42" t="s">
        <v>3</v>
      </c>
      <c r="B8" s="42" t="s">
        <v>4</v>
      </c>
      <c r="C8" s="59">
        <v>4465304</v>
      </c>
      <c r="D8" s="59"/>
      <c r="E8" s="59">
        <f>C8+D8</f>
        <v>4465304</v>
      </c>
    </row>
    <row r="9" spans="1:10" ht="15.75" customHeight="1" x14ac:dyDescent="0.35">
      <c r="A9" s="42" t="s">
        <v>5</v>
      </c>
      <c r="B9" s="42" t="s">
        <v>6</v>
      </c>
      <c r="C9" s="59">
        <v>305000</v>
      </c>
      <c r="D9" s="59"/>
      <c r="E9" s="59">
        <f>C9+D9</f>
        <v>305000</v>
      </c>
    </row>
    <row r="10" spans="1:10" ht="15.75" customHeight="1" x14ac:dyDescent="0.35">
      <c r="A10" s="42" t="s">
        <v>7</v>
      </c>
      <c r="B10" s="42" t="s">
        <v>8</v>
      </c>
      <c r="C10" s="59"/>
      <c r="D10" s="59"/>
      <c r="E10" s="59"/>
    </row>
    <row r="11" spans="1:10" ht="15.75" customHeight="1" x14ac:dyDescent="0.35">
      <c r="A11" s="42" t="s">
        <v>9</v>
      </c>
      <c r="B11" s="42" t="s">
        <v>10</v>
      </c>
      <c r="C11" s="59">
        <v>300</v>
      </c>
      <c r="D11" s="59"/>
      <c r="E11" s="59">
        <f>C11+D11</f>
        <v>300</v>
      </c>
    </row>
    <row r="12" spans="1:10" ht="15.75" customHeight="1" x14ac:dyDescent="0.35">
      <c r="A12" s="42" t="s">
        <v>11</v>
      </c>
      <c r="B12" s="42" t="s">
        <v>12</v>
      </c>
      <c r="C12" s="59"/>
      <c r="D12" s="59"/>
      <c r="E12" s="59"/>
    </row>
    <row r="13" spans="1:10" ht="15.75" customHeight="1" thickBot="1" x14ac:dyDescent="0.4">
      <c r="A13" s="66" t="s">
        <v>13</v>
      </c>
      <c r="B13" s="66" t="s">
        <v>14</v>
      </c>
      <c r="C13" s="67"/>
      <c r="D13" s="67"/>
      <c r="E13" s="67"/>
    </row>
    <row r="14" spans="1:10" s="72" customFormat="1" ht="15.75" customHeight="1" thickBot="1" x14ac:dyDescent="0.4">
      <c r="A14" s="68" t="s">
        <v>15</v>
      </c>
      <c r="B14" s="68" t="s">
        <v>16</v>
      </c>
      <c r="C14" s="71">
        <v>371599</v>
      </c>
      <c r="D14" s="71"/>
      <c r="E14" s="71">
        <f>C14+D14</f>
        <v>371599</v>
      </c>
    </row>
    <row r="15" spans="1:10" ht="15.75" customHeight="1" thickBot="1" x14ac:dyDescent="0.4">
      <c r="A15" s="68"/>
      <c r="B15" s="68" t="s">
        <v>17</v>
      </c>
      <c r="C15" s="3">
        <f>C16+C17+C18</f>
        <v>3995698</v>
      </c>
      <c r="D15" s="3">
        <f>D16+D17+D18</f>
        <v>14117.54</v>
      </c>
      <c r="E15" s="21">
        <f>E16+E17+E18</f>
        <v>4009815.54</v>
      </c>
    </row>
    <row r="16" spans="1:10" ht="15.75" customHeight="1" x14ac:dyDescent="0.35">
      <c r="A16" s="69" t="s">
        <v>18</v>
      </c>
      <c r="B16" s="69" t="s">
        <v>19</v>
      </c>
      <c r="C16" s="70">
        <v>1043908</v>
      </c>
      <c r="D16" s="70"/>
      <c r="E16" s="70">
        <f t="shared" ref="E16:E17" si="0">C16+D16</f>
        <v>1043908</v>
      </c>
    </row>
    <row r="17" spans="1:5" ht="15.75" customHeight="1" x14ac:dyDescent="0.35">
      <c r="A17" s="42" t="s">
        <v>20</v>
      </c>
      <c r="B17" s="42" t="s">
        <v>21</v>
      </c>
      <c r="C17" s="59">
        <v>2824813</v>
      </c>
      <c r="D17" s="59"/>
      <c r="E17" s="59">
        <f t="shared" si="0"/>
        <v>2824813</v>
      </c>
    </row>
    <row r="18" spans="1:5" ht="15.75" customHeight="1" thickBot="1" x14ac:dyDescent="0.4">
      <c r="A18" s="80" t="s">
        <v>22</v>
      </c>
      <c r="B18" s="66" t="s">
        <v>23</v>
      </c>
      <c r="C18" s="67">
        <v>126977</v>
      </c>
      <c r="D18" s="67">
        <v>14117.54</v>
      </c>
      <c r="E18" s="67">
        <f>C18+D18</f>
        <v>141094.54</v>
      </c>
    </row>
    <row r="19" spans="1:5" ht="15.75" customHeight="1" thickBot="1" x14ac:dyDescent="0.4">
      <c r="A19" s="68"/>
      <c r="B19" s="68" t="s">
        <v>24</v>
      </c>
      <c r="C19" s="21">
        <f>SUM(C20:C23)</f>
        <v>39324</v>
      </c>
      <c r="D19" s="21">
        <f>SUM(D20:D23)</f>
        <v>0</v>
      </c>
      <c r="E19" s="21">
        <f>SUM(E20:E23)</f>
        <v>39324</v>
      </c>
    </row>
    <row r="20" spans="1:5" ht="15.75" customHeight="1" x14ac:dyDescent="0.35">
      <c r="A20" s="69" t="s">
        <v>25</v>
      </c>
      <c r="B20" s="69" t="s">
        <v>26</v>
      </c>
      <c r="C20" s="70">
        <v>8000</v>
      </c>
      <c r="D20" s="70"/>
      <c r="E20" s="70">
        <f t="shared" ref="E20:E23" si="1">C20+D20</f>
        <v>8000</v>
      </c>
    </row>
    <row r="21" spans="1:5" ht="15.75" customHeight="1" x14ac:dyDescent="0.35">
      <c r="A21" s="42" t="s">
        <v>27</v>
      </c>
      <c r="B21" s="42" t="s">
        <v>28</v>
      </c>
      <c r="C21" s="59">
        <v>20000</v>
      </c>
      <c r="D21" s="59"/>
      <c r="E21" s="59">
        <f t="shared" si="1"/>
        <v>20000</v>
      </c>
    </row>
    <row r="22" spans="1:5" ht="27.65" customHeight="1" x14ac:dyDescent="0.35">
      <c r="A22" s="42" t="s">
        <v>29</v>
      </c>
      <c r="B22" s="51" t="s">
        <v>30</v>
      </c>
      <c r="C22" s="59"/>
      <c r="D22" s="59"/>
      <c r="E22" s="59"/>
    </row>
    <row r="23" spans="1:5" ht="15.75" customHeight="1" thickBot="1" x14ac:dyDescent="0.4">
      <c r="A23" s="66" t="s">
        <v>31</v>
      </c>
      <c r="B23" s="66" t="s">
        <v>24</v>
      </c>
      <c r="C23" s="67">
        <v>11324</v>
      </c>
      <c r="D23" s="67"/>
      <c r="E23" s="59">
        <f t="shared" si="1"/>
        <v>11324</v>
      </c>
    </row>
    <row r="24" spans="1:5" ht="15.75" customHeight="1" thickBot="1" x14ac:dyDescent="0.4">
      <c r="A24" s="68"/>
      <c r="B24" s="68" t="s">
        <v>32</v>
      </c>
      <c r="C24" s="3">
        <f>C25+C30</f>
        <v>8627957</v>
      </c>
      <c r="D24" s="3">
        <f>D25+D30</f>
        <v>14117.54</v>
      </c>
      <c r="E24" s="3">
        <f>E25+E30</f>
        <v>8642074.5399999991</v>
      </c>
    </row>
    <row r="25" spans="1:5" ht="15.75" customHeight="1" thickBot="1" x14ac:dyDescent="0.4">
      <c r="A25" s="68"/>
      <c r="B25" s="68" t="s">
        <v>33</v>
      </c>
      <c r="C25" s="3">
        <f>C26+C27+C28+C29</f>
        <v>641684</v>
      </c>
      <c r="D25" s="3">
        <f>D26+D27+D28+D29</f>
        <v>0</v>
      </c>
      <c r="E25" s="3">
        <f>E26+E27+E28+E29</f>
        <v>641684</v>
      </c>
    </row>
    <row r="26" spans="1:5" ht="15.75" customHeight="1" x14ac:dyDescent="0.35">
      <c r="A26" s="69" t="s">
        <v>34</v>
      </c>
      <c r="B26" s="73" t="s">
        <v>35</v>
      </c>
      <c r="C26" s="74"/>
      <c r="D26" s="74"/>
      <c r="E26" s="74"/>
    </row>
    <row r="27" spans="1:5" ht="15.75" customHeight="1" x14ac:dyDescent="0.35">
      <c r="A27" s="42" t="s">
        <v>36</v>
      </c>
      <c r="B27" s="50" t="s">
        <v>37</v>
      </c>
      <c r="C27" s="59">
        <v>374027</v>
      </c>
      <c r="D27" s="59"/>
      <c r="E27" s="59">
        <f t="shared" ref="E27:E28" si="2">C27+D27</f>
        <v>374027</v>
      </c>
    </row>
    <row r="28" spans="1:5" ht="15.75" customHeight="1" x14ac:dyDescent="0.35">
      <c r="A28" s="42" t="s">
        <v>225</v>
      </c>
      <c r="B28" s="49" t="s">
        <v>38</v>
      </c>
      <c r="C28" s="61">
        <v>267657</v>
      </c>
      <c r="D28" s="61"/>
      <c r="E28" s="59">
        <f t="shared" si="2"/>
        <v>267657</v>
      </c>
    </row>
    <row r="29" spans="1:5" ht="15.75" customHeight="1" thickBot="1" x14ac:dyDescent="0.4">
      <c r="A29" s="66" t="s">
        <v>39</v>
      </c>
      <c r="B29" s="75" t="s">
        <v>40</v>
      </c>
      <c r="C29" s="67"/>
      <c r="D29" s="67"/>
      <c r="E29" s="67"/>
    </row>
    <row r="30" spans="1:5" ht="15.75" customHeight="1" thickBot="1" x14ac:dyDescent="0.4">
      <c r="A30" s="68"/>
      <c r="B30" s="68" t="s">
        <v>41</v>
      </c>
      <c r="C30" s="21">
        <f>C31+C32+C33</f>
        <v>7986273</v>
      </c>
      <c r="D30" s="21">
        <f>D31+D32+D33</f>
        <v>14117.54</v>
      </c>
      <c r="E30" s="21">
        <f>E31+E32+E33</f>
        <v>8000390.54</v>
      </c>
    </row>
    <row r="31" spans="1:5" ht="15.75" customHeight="1" x14ac:dyDescent="0.35">
      <c r="A31" s="69" t="s">
        <v>42</v>
      </c>
      <c r="B31" s="69" t="s">
        <v>43</v>
      </c>
      <c r="C31" s="70">
        <v>4898729</v>
      </c>
      <c r="D31" s="70">
        <v>1561.34</v>
      </c>
      <c r="E31" s="70">
        <f>C31+D31</f>
        <v>4900290.34</v>
      </c>
    </row>
    <row r="32" spans="1:5" ht="15.75" customHeight="1" x14ac:dyDescent="0.35">
      <c r="A32" s="42" t="s">
        <v>44</v>
      </c>
      <c r="B32" s="42" t="s">
        <v>45</v>
      </c>
      <c r="C32" s="59">
        <v>3047269</v>
      </c>
      <c r="D32" s="59">
        <v>12556.2</v>
      </c>
      <c r="E32" s="59">
        <f>C32+D32</f>
        <v>3059825.2</v>
      </c>
    </row>
    <row r="33" spans="1:5" ht="15.75" customHeight="1" thickBot="1" x14ac:dyDescent="0.4">
      <c r="A33" s="66" t="s">
        <v>46</v>
      </c>
      <c r="B33" s="66" t="s">
        <v>47</v>
      </c>
      <c r="C33" s="67">
        <v>40275</v>
      </c>
      <c r="D33" s="67"/>
      <c r="E33" s="67">
        <f t="shared" ref="E33" si="3">C33+D33</f>
        <v>40275</v>
      </c>
    </row>
    <row r="34" spans="1:5" ht="15.75" customHeight="1" thickBot="1" x14ac:dyDescent="0.4">
      <c r="A34" s="68"/>
      <c r="B34" s="68" t="s">
        <v>48</v>
      </c>
      <c r="C34" s="4">
        <f>C6-C24</f>
        <v>549268</v>
      </c>
      <c r="D34" s="4">
        <f>D6-D24</f>
        <v>0</v>
      </c>
      <c r="E34" s="4">
        <f t="shared" ref="E34" si="4">E6-E24</f>
        <v>549268</v>
      </c>
    </row>
    <row r="35" spans="1:5" ht="15.75" customHeight="1" thickBot="1" x14ac:dyDescent="0.4">
      <c r="A35" s="68"/>
      <c r="B35" s="76" t="s">
        <v>49</v>
      </c>
      <c r="C35" s="5">
        <f>C36-C37+C38-C39+C40-C41+C42-C43+C44-C45+C46-C47</f>
        <v>-3132202</v>
      </c>
      <c r="D35" s="5">
        <f>D36-D37+D38-D39+D40-D41+D42-D43+D44-D45+D46-D47</f>
        <v>0</v>
      </c>
      <c r="E35" s="5">
        <f>E36-E37+E38-E39+E40-E41+E42-E43+E44-E45+E46-E47</f>
        <v>-3182202</v>
      </c>
    </row>
    <row r="36" spans="1:5" ht="15.75" customHeight="1" x14ac:dyDescent="0.35">
      <c r="A36" s="69" t="s">
        <v>50</v>
      </c>
      <c r="B36" s="69" t="s">
        <v>51</v>
      </c>
      <c r="C36" s="70">
        <v>50000</v>
      </c>
      <c r="D36" s="70"/>
      <c r="E36" s="70"/>
    </row>
    <row r="37" spans="1:5" ht="15.75" customHeight="1" x14ac:dyDescent="0.35">
      <c r="A37" s="42" t="s">
        <v>52</v>
      </c>
      <c r="B37" s="42" t="s">
        <v>53</v>
      </c>
      <c r="C37" s="59">
        <v>1408851</v>
      </c>
      <c r="D37" s="59">
        <v>48000</v>
      </c>
      <c r="E37" s="59">
        <f t="shared" ref="E37:E39" si="5">C37+D37</f>
        <v>1456851</v>
      </c>
    </row>
    <row r="38" spans="1:5" ht="15.75" customHeight="1" x14ac:dyDescent="0.35">
      <c r="A38" s="42" t="s">
        <v>54</v>
      </c>
      <c r="B38" s="42" t="s">
        <v>280</v>
      </c>
      <c r="C38" s="59">
        <v>444372</v>
      </c>
      <c r="D38" s="59">
        <v>48000</v>
      </c>
      <c r="E38" s="59">
        <f t="shared" si="5"/>
        <v>492372</v>
      </c>
    </row>
    <row r="39" spans="1:5" ht="15.75" customHeight="1" x14ac:dyDescent="0.35">
      <c r="A39" s="42" t="s">
        <v>55</v>
      </c>
      <c r="B39" s="42" t="s">
        <v>281</v>
      </c>
      <c r="C39" s="59">
        <v>2187723</v>
      </c>
      <c r="D39" s="59"/>
      <c r="E39" s="59">
        <f t="shared" si="5"/>
        <v>2187723</v>
      </c>
    </row>
    <row r="40" spans="1:5" ht="15.75" customHeight="1" x14ac:dyDescent="0.35">
      <c r="A40" s="42" t="s">
        <v>56</v>
      </c>
      <c r="B40" s="42" t="s">
        <v>57</v>
      </c>
      <c r="C40" s="62"/>
      <c r="D40" s="62"/>
      <c r="E40" s="62"/>
    </row>
    <row r="41" spans="1:5" ht="15.75" customHeight="1" x14ac:dyDescent="0.35">
      <c r="A41" s="42" t="s">
        <v>58</v>
      </c>
      <c r="B41" s="42" t="s">
        <v>59</v>
      </c>
      <c r="C41" s="62"/>
      <c r="D41" s="62"/>
      <c r="E41" s="62"/>
    </row>
    <row r="42" spans="1:5" ht="15.75" customHeight="1" x14ac:dyDescent="0.35">
      <c r="A42" s="42" t="s">
        <v>60</v>
      </c>
      <c r="B42" s="42" t="s">
        <v>61</v>
      </c>
      <c r="C42" s="62"/>
      <c r="D42" s="62"/>
      <c r="E42" s="62"/>
    </row>
    <row r="43" spans="1:5" ht="15.75" customHeight="1" x14ac:dyDescent="0.35">
      <c r="A43" s="42" t="s">
        <v>62</v>
      </c>
      <c r="B43" s="42" t="s">
        <v>63</v>
      </c>
      <c r="C43" s="62"/>
      <c r="D43" s="62"/>
      <c r="E43" s="62"/>
    </row>
    <row r="44" spans="1:5" ht="15.75" customHeight="1" x14ac:dyDescent="0.35">
      <c r="A44" s="42" t="s">
        <v>64</v>
      </c>
      <c r="B44" s="42" t="s">
        <v>65</v>
      </c>
      <c r="C44" s="60"/>
      <c r="D44" s="60"/>
      <c r="E44" s="60"/>
    </row>
    <row r="45" spans="1:5" ht="15.75" customHeight="1" x14ac:dyDescent="0.35">
      <c r="A45" s="42" t="s">
        <v>66</v>
      </c>
      <c r="B45" s="42" t="s">
        <v>67</v>
      </c>
      <c r="C45" s="62"/>
      <c r="D45" s="62"/>
      <c r="E45" s="62"/>
    </row>
    <row r="46" spans="1:5" ht="15.75" customHeight="1" x14ac:dyDescent="0.35">
      <c r="A46" s="42" t="s">
        <v>68</v>
      </c>
      <c r="B46" s="42" t="s">
        <v>69</v>
      </c>
      <c r="C46" s="62"/>
      <c r="D46" s="62"/>
      <c r="E46" s="62"/>
    </row>
    <row r="47" spans="1:5" ht="15.75" customHeight="1" thickBot="1" x14ac:dyDescent="0.4">
      <c r="A47" s="66" t="s">
        <v>70</v>
      </c>
      <c r="B47" s="66" t="s">
        <v>71</v>
      </c>
      <c r="C47" s="67">
        <v>30000</v>
      </c>
      <c r="D47" s="67"/>
      <c r="E47" s="67">
        <f t="shared" ref="E47" si="6">C47+D47</f>
        <v>30000</v>
      </c>
    </row>
    <row r="48" spans="1:5" ht="27.75" customHeight="1" thickBot="1" x14ac:dyDescent="0.4">
      <c r="A48" s="68"/>
      <c r="B48" s="77" t="s">
        <v>72</v>
      </c>
      <c r="C48" s="4">
        <f>C34+C35</f>
        <v>-2582934</v>
      </c>
      <c r="D48" s="4">
        <f>D34+D35</f>
        <v>0</v>
      </c>
      <c r="E48" s="4">
        <f>E34+E35</f>
        <v>-2632934</v>
      </c>
    </row>
    <row r="49" spans="1:8" ht="15.75" customHeight="1" thickBot="1" x14ac:dyDescent="0.4">
      <c r="A49" s="68"/>
      <c r="B49" s="68" t="s">
        <v>73</v>
      </c>
      <c r="C49" s="5">
        <f>C50+C51</f>
        <v>1714000</v>
      </c>
      <c r="D49" s="5">
        <f>D50+D51</f>
        <v>0</v>
      </c>
      <c r="E49" s="5">
        <f>E50+E51</f>
        <v>1714000</v>
      </c>
    </row>
    <row r="50" spans="1:8" ht="15.75" customHeight="1" x14ac:dyDescent="0.35">
      <c r="A50" s="69" t="s">
        <v>74</v>
      </c>
      <c r="B50" s="69" t="s">
        <v>75</v>
      </c>
      <c r="C50" s="78">
        <v>2000000</v>
      </c>
      <c r="D50" s="78"/>
      <c r="E50" s="70">
        <f t="shared" ref="E50:E53" si="7">C50+D50</f>
        <v>2000000</v>
      </c>
    </row>
    <row r="51" spans="1:8" ht="15.75" customHeight="1" x14ac:dyDescent="0.35">
      <c r="A51" s="42" t="s">
        <v>76</v>
      </c>
      <c r="B51" s="42" t="s">
        <v>77</v>
      </c>
      <c r="C51" s="59">
        <v>-286000</v>
      </c>
      <c r="D51" s="59"/>
      <c r="E51" s="59">
        <f t="shared" si="7"/>
        <v>-286000</v>
      </c>
    </row>
    <row r="52" spans="1:8" ht="15.75" customHeight="1" thickBot="1" x14ac:dyDescent="0.4">
      <c r="A52" s="43" t="s">
        <v>78</v>
      </c>
      <c r="B52" s="52" t="s">
        <v>79</v>
      </c>
      <c r="C52" s="33">
        <v>-876424</v>
      </c>
      <c r="D52" s="33"/>
      <c r="E52" s="23">
        <f t="shared" si="7"/>
        <v>-876424</v>
      </c>
    </row>
    <row r="53" spans="1:8" ht="15.75" customHeight="1" thickBot="1" x14ac:dyDescent="0.4">
      <c r="A53" s="45"/>
      <c r="B53" s="53" t="s">
        <v>80</v>
      </c>
      <c r="C53" s="24">
        <v>-7490</v>
      </c>
      <c r="D53" s="24"/>
      <c r="E53" s="22">
        <f t="shared" si="7"/>
        <v>-7490</v>
      </c>
    </row>
    <row r="54" spans="1:8" ht="15.75" customHeight="1" thickBot="1" x14ac:dyDescent="0.4">
      <c r="A54" s="46"/>
      <c r="B54" s="54"/>
      <c r="C54" s="25"/>
      <c r="D54" s="25"/>
      <c r="E54" s="25"/>
    </row>
    <row r="55" spans="1:8" ht="38.4" customHeight="1" thickBot="1" x14ac:dyDescent="0.4">
      <c r="A55" s="45"/>
      <c r="B55" s="55" t="s">
        <v>81</v>
      </c>
      <c r="C55" s="26">
        <f>C56+C63+C64+C68+C85+C92+C99+C106+C124+C137</f>
        <v>12254531</v>
      </c>
      <c r="D55" s="26">
        <f>D56+D63+D64+D68+D85+D92+D99+D106+D124+D137</f>
        <v>62117.54</v>
      </c>
      <c r="E55" s="21">
        <f>E56+E63+E64+E68+E85+E92+E99+E106+E124+E137</f>
        <v>12316648.539999999</v>
      </c>
      <c r="F55" s="27"/>
      <c r="G55" s="27"/>
      <c r="H55" s="27"/>
    </row>
    <row r="56" spans="1:8" ht="15.75" customHeight="1" x14ac:dyDescent="0.35">
      <c r="A56" s="41" t="s">
        <v>82</v>
      </c>
      <c r="B56" s="41" t="s">
        <v>83</v>
      </c>
      <c r="C56" s="34">
        <f>SUM(C57:C62)</f>
        <v>1247617</v>
      </c>
      <c r="D56" s="34">
        <f>SUM(D57:D62)</f>
        <v>0</v>
      </c>
      <c r="E56" s="34">
        <f>SUM(E57:E62)</f>
        <v>1247617</v>
      </c>
      <c r="F56" s="27"/>
      <c r="G56" s="27"/>
      <c r="H56" s="27"/>
    </row>
    <row r="57" spans="1:8" ht="15.75" customHeight="1" x14ac:dyDescent="0.35">
      <c r="A57" s="42" t="s">
        <v>84</v>
      </c>
      <c r="B57" s="42" t="s">
        <v>85</v>
      </c>
      <c r="C57" s="59">
        <v>73101</v>
      </c>
      <c r="D57" s="59"/>
      <c r="E57" s="59">
        <f t="shared" ref="E57:E62" si="8">C57+D57</f>
        <v>73101</v>
      </c>
    </row>
    <row r="58" spans="1:8" ht="15.75" customHeight="1" x14ac:dyDescent="0.35">
      <c r="A58" s="42" t="s">
        <v>86</v>
      </c>
      <c r="B58" s="42" t="s">
        <v>87</v>
      </c>
      <c r="C58" s="59">
        <v>833378</v>
      </c>
      <c r="D58" s="59"/>
      <c r="E58" s="59">
        <f t="shared" si="8"/>
        <v>833378</v>
      </c>
    </row>
    <row r="59" spans="1:8" ht="15.75" customHeight="1" x14ac:dyDescent="0.35">
      <c r="A59" s="42" t="s">
        <v>88</v>
      </c>
      <c r="B59" s="42" t="s">
        <v>89</v>
      </c>
      <c r="C59" s="59">
        <v>40000</v>
      </c>
      <c r="D59" s="59"/>
      <c r="E59" s="59">
        <f t="shared" si="8"/>
        <v>40000</v>
      </c>
    </row>
    <row r="60" spans="1:8" ht="15.75" customHeight="1" x14ac:dyDescent="0.35">
      <c r="A60" s="42" t="s">
        <v>90</v>
      </c>
      <c r="B60" s="42" t="s">
        <v>91</v>
      </c>
      <c r="C60" s="59">
        <v>258338</v>
      </c>
      <c r="D60" s="59"/>
      <c r="E60" s="59">
        <f t="shared" si="8"/>
        <v>258338</v>
      </c>
    </row>
    <row r="61" spans="1:8" ht="15.75" customHeight="1" x14ac:dyDescent="0.35">
      <c r="A61" s="42" t="s">
        <v>92</v>
      </c>
      <c r="B61" s="42" t="s">
        <v>93</v>
      </c>
      <c r="C61" s="59">
        <v>30000</v>
      </c>
      <c r="D61" s="59"/>
      <c r="E61" s="59">
        <f t="shared" si="8"/>
        <v>30000</v>
      </c>
    </row>
    <row r="62" spans="1:8" ht="15.75" customHeight="1" x14ac:dyDescent="0.35">
      <c r="A62" s="42"/>
      <c r="B62" s="47" t="s">
        <v>94</v>
      </c>
      <c r="C62" s="59">
        <v>12800</v>
      </c>
      <c r="D62" s="59"/>
      <c r="E62" s="59">
        <f t="shared" si="8"/>
        <v>12800</v>
      </c>
    </row>
    <row r="63" spans="1:8" ht="15.75" customHeight="1" thickBot="1" x14ac:dyDescent="0.4">
      <c r="A63" s="43" t="s">
        <v>95</v>
      </c>
      <c r="B63" s="43" t="s">
        <v>96</v>
      </c>
      <c r="C63" s="35"/>
      <c r="D63" s="35"/>
      <c r="E63" s="36"/>
    </row>
    <row r="64" spans="1:8" ht="15.75" customHeight="1" x14ac:dyDescent="0.35">
      <c r="A64" s="41" t="s">
        <v>97</v>
      </c>
      <c r="B64" s="41" t="s">
        <v>98</v>
      </c>
      <c r="C64" s="37">
        <f>SUM(C65:C67)</f>
        <v>24880</v>
      </c>
      <c r="D64" s="37">
        <f>SUM(D65:D67)</f>
        <v>0</v>
      </c>
      <c r="E64" s="37">
        <f>SUM(E65:E67)</f>
        <v>24880</v>
      </c>
    </row>
    <row r="65" spans="1:5" ht="15.75" customHeight="1" x14ac:dyDescent="0.35">
      <c r="A65" s="42" t="s">
        <v>99</v>
      </c>
      <c r="B65" s="42" t="s">
        <v>100</v>
      </c>
      <c r="C65" s="59">
        <v>2280</v>
      </c>
      <c r="D65" s="59"/>
      <c r="E65" s="59">
        <f t="shared" ref="E65:E66" si="9">C65+D65</f>
        <v>2280</v>
      </c>
    </row>
    <row r="66" spans="1:5" ht="15.75" customHeight="1" x14ac:dyDescent="0.35">
      <c r="A66" s="42" t="s">
        <v>101</v>
      </c>
      <c r="B66" s="42" t="s">
        <v>102</v>
      </c>
      <c r="C66" s="59">
        <v>22600</v>
      </c>
      <c r="D66" s="59"/>
      <c r="E66" s="59">
        <f t="shared" si="9"/>
        <v>22600</v>
      </c>
    </row>
    <row r="67" spans="1:5" ht="15.75" customHeight="1" x14ac:dyDescent="0.35">
      <c r="A67" s="42"/>
      <c r="B67" s="42" t="s">
        <v>103</v>
      </c>
      <c r="C67" s="59"/>
      <c r="D67" s="59"/>
      <c r="E67" s="59"/>
    </row>
    <row r="68" spans="1:5" ht="15.75" customHeight="1" x14ac:dyDescent="0.35">
      <c r="A68" s="44" t="s">
        <v>104</v>
      </c>
      <c r="B68" s="44" t="s">
        <v>105</v>
      </c>
      <c r="C68" s="38">
        <f>SUM(C69:C84)</f>
        <v>2962582</v>
      </c>
      <c r="D68" s="38">
        <f>SUM(D69:D84)</f>
        <v>0</v>
      </c>
      <c r="E68" s="38">
        <f>SUM(E69:E84)</f>
        <v>2962582</v>
      </c>
    </row>
    <row r="69" spans="1:5" ht="15.75" customHeight="1" x14ac:dyDescent="0.35">
      <c r="A69" s="42" t="s">
        <v>226</v>
      </c>
      <c r="B69" s="49" t="s">
        <v>227</v>
      </c>
      <c r="C69" s="63"/>
      <c r="D69" s="63"/>
      <c r="E69" s="63"/>
    </row>
    <row r="70" spans="1:5" ht="15.75" customHeight="1" x14ac:dyDescent="0.35">
      <c r="A70" s="42" t="s">
        <v>228</v>
      </c>
      <c r="B70" s="49" t="s">
        <v>229</v>
      </c>
      <c r="C70" s="59"/>
      <c r="D70" s="59"/>
      <c r="E70" s="59"/>
    </row>
    <row r="71" spans="1:5" ht="15.75" customHeight="1" x14ac:dyDescent="0.35">
      <c r="A71" s="42" t="s">
        <v>230</v>
      </c>
      <c r="B71" s="49" t="s">
        <v>231</v>
      </c>
      <c r="C71" s="64"/>
      <c r="D71" s="64"/>
      <c r="E71" s="64"/>
    </row>
    <row r="72" spans="1:5" ht="15.75" customHeight="1" x14ac:dyDescent="0.35">
      <c r="A72" s="42" t="s">
        <v>232</v>
      </c>
      <c r="B72" s="49" t="s">
        <v>233</v>
      </c>
      <c r="C72" s="64"/>
      <c r="D72" s="64"/>
      <c r="E72" s="64"/>
    </row>
    <row r="73" spans="1:5" ht="15.75" customHeight="1" x14ac:dyDescent="0.35">
      <c r="A73" s="42" t="s">
        <v>106</v>
      </c>
      <c r="B73" s="49" t="s">
        <v>107</v>
      </c>
      <c r="C73" s="59">
        <v>12000</v>
      </c>
      <c r="D73" s="59"/>
      <c r="E73" s="59">
        <f t="shared" ref="E73:E76" si="10">C73+D73</f>
        <v>12000</v>
      </c>
    </row>
    <row r="74" spans="1:5" ht="15.75" customHeight="1" x14ac:dyDescent="0.35">
      <c r="A74" s="42" t="s">
        <v>108</v>
      </c>
      <c r="B74" s="49" t="s">
        <v>109</v>
      </c>
      <c r="C74" s="59">
        <v>31030</v>
      </c>
      <c r="D74" s="59"/>
      <c r="E74" s="59">
        <f t="shared" si="10"/>
        <v>31030</v>
      </c>
    </row>
    <row r="75" spans="1:5" ht="15.75" customHeight="1" x14ac:dyDescent="0.35">
      <c r="A75" s="42" t="s">
        <v>110</v>
      </c>
      <c r="B75" s="79" t="s">
        <v>111</v>
      </c>
      <c r="C75" s="59">
        <v>547056</v>
      </c>
      <c r="D75" s="59"/>
      <c r="E75" s="59">
        <f t="shared" si="10"/>
        <v>547056</v>
      </c>
    </row>
    <row r="76" spans="1:5" ht="15.75" customHeight="1" x14ac:dyDescent="0.35">
      <c r="A76" s="42" t="s">
        <v>234</v>
      </c>
      <c r="B76" s="49" t="s">
        <v>235</v>
      </c>
      <c r="C76" s="59">
        <v>0</v>
      </c>
      <c r="D76" s="59"/>
      <c r="E76" s="59">
        <f t="shared" si="10"/>
        <v>0</v>
      </c>
    </row>
    <row r="77" spans="1:5" ht="15.75" customHeight="1" x14ac:dyDescent="0.35">
      <c r="A77" s="42" t="s">
        <v>236</v>
      </c>
      <c r="B77" s="49" t="s">
        <v>237</v>
      </c>
      <c r="C77" s="64"/>
      <c r="D77" s="64"/>
      <c r="E77" s="64"/>
    </row>
    <row r="78" spans="1:5" ht="15.75" customHeight="1" x14ac:dyDescent="0.35">
      <c r="A78" s="42" t="s">
        <v>238</v>
      </c>
      <c r="B78" s="49" t="s">
        <v>239</v>
      </c>
      <c r="C78" s="64"/>
      <c r="D78" s="64"/>
      <c r="E78" s="64"/>
    </row>
    <row r="79" spans="1:5" ht="15.75" customHeight="1" x14ac:dyDescent="0.35">
      <c r="A79" s="42" t="s">
        <v>240</v>
      </c>
      <c r="B79" s="49" t="s">
        <v>241</v>
      </c>
      <c r="C79" s="64"/>
      <c r="D79" s="64"/>
      <c r="E79" s="64"/>
    </row>
    <row r="80" spans="1:5" ht="15.75" customHeight="1" x14ac:dyDescent="0.35">
      <c r="A80" s="42" t="s">
        <v>112</v>
      </c>
      <c r="B80" s="49" t="s">
        <v>113</v>
      </c>
      <c r="C80" s="59">
        <v>51865</v>
      </c>
      <c r="D80" s="59"/>
      <c r="E80" s="59">
        <f t="shared" ref="E80:E83" si="11">C80+D80</f>
        <v>51865</v>
      </c>
    </row>
    <row r="81" spans="1:5" ht="15.75" customHeight="1" x14ac:dyDescent="0.35">
      <c r="A81" s="42" t="s">
        <v>114</v>
      </c>
      <c r="B81" s="49" t="s">
        <v>115</v>
      </c>
      <c r="C81" s="59">
        <v>4700</v>
      </c>
      <c r="D81" s="59"/>
      <c r="E81" s="59">
        <f t="shared" si="11"/>
        <v>4700</v>
      </c>
    </row>
    <row r="82" spans="1:5" ht="15.75" customHeight="1" x14ac:dyDescent="0.35">
      <c r="A82" s="42" t="s">
        <v>116</v>
      </c>
      <c r="B82" s="49" t="s">
        <v>117</v>
      </c>
      <c r="C82" s="59">
        <v>2169244</v>
      </c>
      <c r="D82" s="59"/>
      <c r="E82" s="59">
        <f t="shared" si="11"/>
        <v>2169244</v>
      </c>
    </row>
    <row r="83" spans="1:5" ht="15.75" customHeight="1" x14ac:dyDescent="0.35">
      <c r="A83" s="42" t="s">
        <v>118</v>
      </c>
      <c r="B83" s="49" t="s">
        <v>119</v>
      </c>
      <c r="C83" s="59">
        <v>146687</v>
      </c>
      <c r="D83" s="59"/>
      <c r="E83" s="59">
        <f t="shared" si="11"/>
        <v>146687</v>
      </c>
    </row>
    <row r="84" spans="1:5" ht="15.75" customHeight="1" x14ac:dyDescent="0.35">
      <c r="A84" s="42"/>
      <c r="B84" s="49" t="s">
        <v>120</v>
      </c>
      <c r="C84" s="59"/>
      <c r="D84" s="59"/>
      <c r="E84" s="59"/>
    </row>
    <row r="85" spans="1:5" ht="15.75" customHeight="1" x14ac:dyDescent="0.35">
      <c r="A85" s="44" t="s">
        <v>121</v>
      </c>
      <c r="B85" s="44" t="s">
        <v>122</v>
      </c>
      <c r="C85" s="39">
        <f>SUM(C86:C91)</f>
        <v>538129</v>
      </c>
      <c r="D85" s="39">
        <f>SUM(D86:D91)</f>
        <v>0</v>
      </c>
      <c r="E85" s="39">
        <f>SUM(E86:E91)</f>
        <v>538129</v>
      </c>
    </row>
    <row r="86" spans="1:5" ht="15.75" customHeight="1" x14ac:dyDescent="0.35">
      <c r="A86" s="42" t="s">
        <v>123</v>
      </c>
      <c r="B86" s="49" t="s">
        <v>124</v>
      </c>
      <c r="C86" s="59">
        <v>76875</v>
      </c>
      <c r="D86" s="59"/>
      <c r="E86" s="59">
        <f t="shared" ref="E86:E90" si="12">C86+D86</f>
        <v>76875</v>
      </c>
    </row>
    <row r="87" spans="1:5" ht="15.75" customHeight="1" x14ac:dyDescent="0.35">
      <c r="A87" s="42" t="s">
        <v>223</v>
      </c>
      <c r="B87" s="49" t="s">
        <v>242</v>
      </c>
      <c r="C87" s="59">
        <v>108000</v>
      </c>
      <c r="D87" s="59"/>
      <c r="E87" s="59">
        <f t="shared" si="12"/>
        <v>108000</v>
      </c>
    </row>
    <row r="88" spans="1:5" ht="15.75" customHeight="1" x14ac:dyDescent="0.35">
      <c r="A88" s="42" t="s">
        <v>125</v>
      </c>
      <c r="B88" s="49" t="s">
        <v>126</v>
      </c>
      <c r="C88" s="59">
        <v>43200</v>
      </c>
      <c r="D88" s="59"/>
      <c r="E88" s="59">
        <f t="shared" si="12"/>
        <v>43200</v>
      </c>
    </row>
    <row r="89" spans="1:5" ht="15.75" customHeight="1" x14ac:dyDescent="0.35">
      <c r="A89" s="42" t="s">
        <v>127</v>
      </c>
      <c r="B89" s="49" t="s">
        <v>128</v>
      </c>
      <c r="C89" s="59">
        <v>10000</v>
      </c>
      <c r="D89" s="59"/>
      <c r="E89" s="59">
        <f t="shared" si="12"/>
        <v>10000</v>
      </c>
    </row>
    <row r="90" spans="1:5" ht="15.75" customHeight="1" x14ac:dyDescent="0.35">
      <c r="A90" s="42" t="s">
        <v>129</v>
      </c>
      <c r="B90" s="50" t="s">
        <v>130</v>
      </c>
      <c r="C90" s="59">
        <v>300054</v>
      </c>
      <c r="D90" s="59"/>
      <c r="E90" s="59">
        <f t="shared" si="12"/>
        <v>300054</v>
      </c>
    </row>
    <row r="91" spans="1:5" ht="15.75" customHeight="1" x14ac:dyDescent="0.35">
      <c r="A91" s="42"/>
      <c r="B91" s="49" t="s">
        <v>131</v>
      </c>
      <c r="C91" s="59"/>
      <c r="D91" s="59"/>
      <c r="E91" s="59"/>
    </row>
    <row r="92" spans="1:5" ht="15.75" customHeight="1" x14ac:dyDescent="0.35">
      <c r="A92" s="44" t="s">
        <v>132</v>
      </c>
      <c r="B92" s="44" t="s">
        <v>133</v>
      </c>
      <c r="C92" s="38">
        <f>SUM(C93:C98)</f>
        <v>657269</v>
      </c>
      <c r="D92" s="38">
        <f>SUM(D93:D98)</f>
        <v>0</v>
      </c>
      <c r="E92" s="38">
        <f>SUM(E93:E98)</f>
        <v>657269</v>
      </c>
    </row>
    <row r="93" spans="1:5" ht="15.75" customHeight="1" x14ac:dyDescent="0.35">
      <c r="A93" s="42" t="s">
        <v>134</v>
      </c>
      <c r="B93" s="49" t="s">
        <v>135</v>
      </c>
      <c r="C93" s="59">
        <v>55842</v>
      </c>
      <c r="D93" s="59"/>
      <c r="E93" s="59">
        <f t="shared" ref="E93:E97" si="13">C93+D93</f>
        <v>55842</v>
      </c>
    </row>
    <row r="94" spans="1:5" ht="15.75" customHeight="1" x14ac:dyDescent="0.35">
      <c r="A94" s="42" t="s">
        <v>136</v>
      </c>
      <c r="B94" s="49" t="s">
        <v>137</v>
      </c>
      <c r="C94" s="59"/>
      <c r="D94" s="59"/>
      <c r="E94" s="59">
        <f t="shared" si="13"/>
        <v>0</v>
      </c>
    </row>
    <row r="95" spans="1:5" ht="15.75" customHeight="1" x14ac:dyDescent="0.35">
      <c r="A95" s="42" t="s">
        <v>138</v>
      </c>
      <c r="B95" s="49" t="s">
        <v>139</v>
      </c>
      <c r="C95" s="59">
        <v>30000</v>
      </c>
      <c r="D95" s="59"/>
      <c r="E95" s="59">
        <f t="shared" si="13"/>
        <v>30000</v>
      </c>
    </row>
    <row r="96" spans="1:5" ht="15.75" customHeight="1" x14ac:dyDescent="0.35">
      <c r="A96" s="42" t="s">
        <v>140</v>
      </c>
      <c r="B96" s="49" t="s">
        <v>141</v>
      </c>
      <c r="C96" s="59">
        <v>522000</v>
      </c>
      <c r="D96" s="59"/>
      <c r="E96" s="59">
        <f t="shared" si="13"/>
        <v>522000</v>
      </c>
    </row>
    <row r="97" spans="1:5" ht="15.75" customHeight="1" x14ac:dyDescent="0.35">
      <c r="A97" s="42" t="s">
        <v>142</v>
      </c>
      <c r="B97" s="49" t="s">
        <v>143</v>
      </c>
      <c r="C97" s="59">
        <v>49427</v>
      </c>
      <c r="D97" s="59"/>
      <c r="E97" s="59">
        <f t="shared" si="13"/>
        <v>49427</v>
      </c>
    </row>
    <row r="98" spans="1:5" ht="15.75" customHeight="1" x14ac:dyDescent="0.35">
      <c r="A98" s="42"/>
      <c r="B98" s="49" t="s">
        <v>144</v>
      </c>
      <c r="C98" s="59"/>
      <c r="D98" s="59"/>
      <c r="E98" s="59"/>
    </row>
    <row r="99" spans="1:5" ht="15.75" customHeight="1" x14ac:dyDescent="0.35">
      <c r="A99" s="44" t="s">
        <v>145</v>
      </c>
      <c r="B99" s="44" t="s">
        <v>146</v>
      </c>
      <c r="C99" s="38">
        <f>SUM(C100:C105)</f>
        <v>12618</v>
      </c>
      <c r="D99" s="38">
        <f>SUM(D100:D105)</f>
        <v>0</v>
      </c>
      <c r="E99" s="38">
        <f>SUM(E100:E105)</f>
        <v>12618</v>
      </c>
    </row>
    <row r="100" spans="1:5" ht="15.75" customHeight="1" x14ac:dyDescent="0.35">
      <c r="A100" s="42" t="s">
        <v>243</v>
      </c>
      <c r="B100" s="51" t="s">
        <v>244</v>
      </c>
      <c r="C100" s="64"/>
      <c r="D100" s="64"/>
      <c r="E100" s="64"/>
    </row>
    <row r="101" spans="1:5" ht="15.75" customHeight="1" x14ac:dyDescent="0.35">
      <c r="A101" s="42" t="s">
        <v>245</v>
      </c>
      <c r="B101" s="51" t="s">
        <v>246</v>
      </c>
      <c r="C101" s="64"/>
      <c r="D101" s="64"/>
      <c r="E101" s="64"/>
    </row>
    <row r="102" spans="1:5" ht="15.75" customHeight="1" x14ac:dyDescent="0.35">
      <c r="A102" s="42" t="s">
        <v>247</v>
      </c>
      <c r="B102" s="51" t="s">
        <v>248</v>
      </c>
      <c r="C102" s="64"/>
      <c r="D102" s="64"/>
      <c r="E102" s="64"/>
    </row>
    <row r="103" spans="1:5" ht="15.75" customHeight="1" x14ac:dyDescent="0.35">
      <c r="A103" s="42" t="s">
        <v>249</v>
      </c>
      <c r="B103" s="51" t="s">
        <v>250</v>
      </c>
      <c r="C103" s="64"/>
      <c r="D103" s="64"/>
      <c r="E103" s="64"/>
    </row>
    <row r="104" spans="1:5" ht="15.75" customHeight="1" x14ac:dyDescent="0.35">
      <c r="A104" s="42" t="s">
        <v>251</v>
      </c>
      <c r="B104" s="51" t="s">
        <v>252</v>
      </c>
      <c r="C104" s="64"/>
      <c r="D104" s="64"/>
      <c r="E104" s="64"/>
    </row>
    <row r="105" spans="1:5" ht="15.75" customHeight="1" x14ac:dyDescent="0.35">
      <c r="A105" s="42"/>
      <c r="B105" s="51" t="s">
        <v>147</v>
      </c>
      <c r="C105" s="59">
        <v>12618</v>
      </c>
      <c r="D105" s="59"/>
      <c r="E105" s="59">
        <f t="shared" ref="E105" si="14">C105+D105</f>
        <v>12618</v>
      </c>
    </row>
    <row r="106" spans="1:5" ht="15.75" customHeight="1" x14ac:dyDescent="0.35">
      <c r="A106" s="44" t="s">
        <v>148</v>
      </c>
      <c r="B106" s="44" t="s">
        <v>149</v>
      </c>
      <c r="C106" s="38">
        <f>SUM(C107:C123)</f>
        <v>1023702</v>
      </c>
      <c r="D106" s="38">
        <f>SUM(D107:D123)</f>
        <v>55465.94</v>
      </c>
      <c r="E106" s="38">
        <f>SUM(E107:E123)</f>
        <v>1079167.94</v>
      </c>
    </row>
    <row r="107" spans="1:5" ht="15.75" customHeight="1" x14ac:dyDescent="0.35">
      <c r="A107" s="42" t="s">
        <v>150</v>
      </c>
      <c r="B107" s="56" t="s">
        <v>151</v>
      </c>
      <c r="C107" s="59">
        <v>135770</v>
      </c>
      <c r="D107" s="59">
        <v>48000</v>
      </c>
      <c r="E107" s="59">
        <f t="shared" ref="E107:E113" si="15">C107+D107</f>
        <v>183770</v>
      </c>
    </row>
    <row r="108" spans="1:5" ht="15.75" customHeight="1" x14ac:dyDescent="0.35">
      <c r="A108" s="42" t="s">
        <v>152</v>
      </c>
      <c r="B108" s="49" t="s">
        <v>153</v>
      </c>
      <c r="C108" s="59">
        <v>6400</v>
      </c>
      <c r="D108" s="59"/>
      <c r="E108" s="59">
        <f t="shared" si="15"/>
        <v>6400</v>
      </c>
    </row>
    <row r="109" spans="1:5" ht="15.75" customHeight="1" x14ac:dyDescent="0.35">
      <c r="A109" s="42" t="s">
        <v>154</v>
      </c>
      <c r="B109" s="49" t="s">
        <v>155</v>
      </c>
      <c r="C109" s="59">
        <v>169549</v>
      </c>
      <c r="D109" s="59">
        <v>4229.6000000000004</v>
      </c>
      <c r="E109" s="59">
        <f t="shared" si="15"/>
        <v>173778.6</v>
      </c>
    </row>
    <row r="110" spans="1:5" ht="15.75" customHeight="1" x14ac:dyDescent="0.35">
      <c r="A110" s="42" t="s">
        <v>156</v>
      </c>
      <c r="B110" s="49" t="s">
        <v>157</v>
      </c>
      <c r="C110" s="59">
        <v>34875</v>
      </c>
      <c r="D110" s="59"/>
      <c r="E110" s="59">
        <f t="shared" si="15"/>
        <v>34875</v>
      </c>
    </row>
    <row r="111" spans="1:5" ht="15.75" customHeight="1" x14ac:dyDescent="0.35">
      <c r="A111" s="42" t="s">
        <v>158</v>
      </c>
      <c r="B111" s="49" t="s">
        <v>159</v>
      </c>
      <c r="C111" s="59">
        <v>171918</v>
      </c>
      <c r="D111" s="59"/>
      <c r="E111" s="59">
        <f t="shared" si="15"/>
        <v>171918</v>
      </c>
    </row>
    <row r="112" spans="1:5" ht="15.75" customHeight="1" x14ac:dyDescent="0.35">
      <c r="A112" s="42" t="s">
        <v>160</v>
      </c>
      <c r="B112" s="49" t="s">
        <v>224</v>
      </c>
      <c r="C112" s="59">
        <v>325229</v>
      </c>
      <c r="D112" s="59">
        <f>1675+1561.34</f>
        <v>3236.34</v>
      </c>
      <c r="E112" s="59">
        <f t="shared" si="15"/>
        <v>328465.34000000003</v>
      </c>
    </row>
    <row r="113" spans="1:5" ht="15.75" customHeight="1" x14ac:dyDescent="0.35">
      <c r="A113" s="42" t="s">
        <v>161</v>
      </c>
      <c r="B113" s="49" t="s">
        <v>162</v>
      </c>
      <c r="C113" s="59">
        <v>32561</v>
      </c>
      <c r="D113" s="59"/>
      <c r="E113" s="59">
        <f t="shared" si="15"/>
        <v>32561</v>
      </c>
    </row>
    <row r="114" spans="1:5" ht="15.75" customHeight="1" x14ac:dyDescent="0.35">
      <c r="A114" s="42" t="s">
        <v>163</v>
      </c>
      <c r="B114" s="49" t="s">
        <v>164</v>
      </c>
      <c r="C114" s="59"/>
      <c r="D114" s="59"/>
      <c r="E114" s="59"/>
    </row>
    <row r="115" spans="1:5" ht="15.75" customHeight="1" x14ac:dyDescent="0.35">
      <c r="A115" s="42" t="s">
        <v>165</v>
      </c>
      <c r="B115" s="49" t="s">
        <v>166</v>
      </c>
      <c r="C115" s="59">
        <v>17140</v>
      </c>
      <c r="D115" s="59"/>
      <c r="E115" s="59">
        <f t="shared" ref="E115" si="16">C115+D115</f>
        <v>17140</v>
      </c>
    </row>
    <row r="116" spans="1:5" ht="15.75" customHeight="1" x14ac:dyDescent="0.35">
      <c r="A116" s="42" t="s">
        <v>253</v>
      </c>
      <c r="B116" s="49" t="s">
        <v>254</v>
      </c>
      <c r="C116" s="59"/>
      <c r="D116" s="59"/>
      <c r="E116" s="59"/>
    </row>
    <row r="117" spans="1:5" ht="15.75" customHeight="1" x14ac:dyDescent="0.35">
      <c r="A117" s="42" t="s">
        <v>255</v>
      </c>
      <c r="B117" s="49" t="s">
        <v>256</v>
      </c>
      <c r="C117" s="59"/>
      <c r="D117" s="59"/>
      <c r="E117" s="59"/>
    </row>
    <row r="118" spans="1:5" ht="15.75" customHeight="1" x14ac:dyDescent="0.35">
      <c r="A118" s="42" t="s">
        <v>257</v>
      </c>
      <c r="B118" s="49" t="s">
        <v>258</v>
      </c>
      <c r="C118" s="59"/>
      <c r="D118" s="59"/>
      <c r="E118" s="59"/>
    </row>
    <row r="119" spans="1:5" ht="15.75" customHeight="1" x14ac:dyDescent="0.35">
      <c r="A119" s="42" t="s">
        <v>259</v>
      </c>
      <c r="B119" s="49" t="s">
        <v>260</v>
      </c>
      <c r="C119" s="59"/>
      <c r="D119" s="59"/>
      <c r="E119" s="59"/>
    </row>
    <row r="120" spans="1:5" ht="15.75" customHeight="1" x14ac:dyDescent="0.35">
      <c r="A120" s="42" t="s">
        <v>167</v>
      </c>
      <c r="B120" s="49" t="s">
        <v>168</v>
      </c>
      <c r="C120" s="59">
        <v>28000</v>
      </c>
      <c r="D120" s="59"/>
      <c r="E120" s="59">
        <f t="shared" ref="E120:E122" si="17">C120+D120</f>
        <v>28000</v>
      </c>
    </row>
    <row r="121" spans="1:5" ht="15.75" customHeight="1" x14ac:dyDescent="0.35">
      <c r="A121" s="42" t="s">
        <v>169</v>
      </c>
      <c r="B121" s="49" t="s">
        <v>170</v>
      </c>
      <c r="C121" s="59">
        <v>35320</v>
      </c>
      <c r="D121" s="59"/>
      <c r="E121" s="59">
        <f t="shared" si="17"/>
        <v>35320</v>
      </c>
    </row>
    <row r="122" spans="1:5" ht="15.75" customHeight="1" x14ac:dyDescent="0.35">
      <c r="A122" s="42" t="s">
        <v>171</v>
      </c>
      <c r="B122" s="49" t="s">
        <v>172</v>
      </c>
      <c r="C122" s="59">
        <v>66940</v>
      </c>
      <c r="D122" s="59"/>
      <c r="E122" s="59">
        <f t="shared" si="17"/>
        <v>66940</v>
      </c>
    </row>
    <row r="123" spans="1:5" ht="15.75" customHeight="1" x14ac:dyDescent="0.35">
      <c r="A123" s="42"/>
      <c r="B123" s="49"/>
      <c r="C123" s="59"/>
      <c r="D123" s="59"/>
      <c r="E123" s="59"/>
    </row>
    <row r="124" spans="1:5" ht="15.75" customHeight="1" x14ac:dyDescent="0.35">
      <c r="A124" s="44" t="s">
        <v>173</v>
      </c>
      <c r="B124" s="44" t="s">
        <v>174</v>
      </c>
      <c r="C124" s="38">
        <f>SUM(C125:C136)</f>
        <v>4738682</v>
      </c>
      <c r="D124" s="38">
        <f>SUM(D125:D136)</f>
        <v>6651.6</v>
      </c>
      <c r="E124" s="38">
        <f>SUM(E125:E136)</f>
        <v>4745333.5999999996</v>
      </c>
    </row>
    <row r="125" spans="1:5" ht="15.75" customHeight="1" x14ac:dyDescent="0.35">
      <c r="A125" s="42" t="s">
        <v>175</v>
      </c>
      <c r="B125" s="49" t="s">
        <v>176</v>
      </c>
      <c r="C125" s="59">
        <v>1268234</v>
      </c>
      <c r="D125" s="59"/>
      <c r="E125" s="59">
        <f t="shared" ref="E125:E126" si="18">C125+D125</f>
        <v>1268234</v>
      </c>
    </row>
    <row r="126" spans="1:5" ht="15.75" customHeight="1" x14ac:dyDescent="0.35">
      <c r="A126" s="47" t="s">
        <v>177</v>
      </c>
      <c r="B126" s="57" t="s">
        <v>178</v>
      </c>
      <c r="C126" s="59">
        <v>2867938</v>
      </c>
      <c r="D126" s="59">
        <v>6651.6</v>
      </c>
      <c r="E126" s="59">
        <f t="shared" si="18"/>
        <v>2874589.6</v>
      </c>
    </row>
    <row r="127" spans="1:5" ht="15.75" customHeight="1" x14ac:dyDescent="0.35">
      <c r="A127" s="47" t="s">
        <v>261</v>
      </c>
      <c r="B127" s="49" t="s">
        <v>262</v>
      </c>
      <c r="C127" s="59"/>
      <c r="D127" s="59"/>
      <c r="E127" s="59"/>
    </row>
    <row r="128" spans="1:5" ht="15.75" customHeight="1" x14ac:dyDescent="0.35">
      <c r="A128" s="42" t="s">
        <v>263</v>
      </c>
      <c r="B128" s="49" t="s">
        <v>264</v>
      </c>
      <c r="C128" s="59"/>
      <c r="D128" s="59"/>
      <c r="E128" s="59"/>
    </row>
    <row r="129" spans="1:5" ht="15.75" customHeight="1" x14ac:dyDescent="0.35">
      <c r="A129" s="42" t="s">
        <v>265</v>
      </c>
      <c r="B129" s="49" t="s">
        <v>266</v>
      </c>
      <c r="C129" s="59"/>
      <c r="D129" s="59"/>
      <c r="E129" s="59"/>
    </row>
    <row r="130" spans="1:5" ht="15.75" customHeight="1" x14ac:dyDescent="0.35">
      <c r="A130" s="42" t="s">
        <v>221</v>
      </c>
      <c r="B130" s="49" t="s">
        <v>267</v>
      </c>
      <c r="C130" s="59">
        <v>375015</v>
      </c>
      <c r="D130" s="59"/>
      <c r="E130" s="59">
        <f t="shared" ref="E130:E133" si="19">C130+D130</f>
        <v>375015</v>
      </c>
    </row>
    <row r="131" spans="1:5" ht="15.75" customHeight="1" x14ac:dyDescent="0.35">
      <c r="A131" s="42" t="s">
        <v>179</v>
      </c>
      <c r="B131" s="49" t="s">
        <v>180</v>
      </c>
      <c r="C131" s="59">
        <v>3000</v>
      </c>
      <c r="D131" s="59"/>
      <c r="E131" s="59">
        <f t="shared" si="19"/>
        <v>3000</v>
      </c>
    </row>
    <row r="132" spans="1:5" ht="15.75" customHeight="1" x14ac:dyDescent="0.35">
      <c r="A132" s="42" t="s">
        <v>181</v>
      </c>
      <c r="B132" s="49" t="s">
        <v>182</v>
      </c>
      <c r="C132" s="59">
        <v>188193</v>
      </c>
      <c r="D132" s="59"/>
      <c r="E132" s="59">
        <f t="shared" si="19"/>
        <v>188193</v>
      </c>
    </row>
    <row r="133" spans="1:5" ht="15.75" customHeight="1" x14ac:dyDescent="0.35">
      <c r="A133" s="42" t="s">
        <v>183</v>
      </c>
      <c r="B133" s="49" t="s">
        <v>184</v>
      </c>
      <c r="C133" s="59">
        <v>33502</v>
      </c>
      <c r="D133" s="59"/>
      <c r="E133" s="59">
        <f t="shared" si="19"/>
        <v>33502</v>
      </c>
    </row>
    <row r="134" spans="1:5" ht="15.75" customHeight="1" x14ac:dyDescent="0.35">
      <c r="A134" s="42" t="s">
        <v>268</v>
      </c>
      <c r="B134" s="49" t="s">
        <v>269</v>
      </c>
      <c r="C134" s="59"/>
      <c r="D134" s="59"/>
      <c r="E134" s="59"/>
    </row>
    <row r="135" spans="1:5" ht="15.75" customHeight="1" x14ac:dyDescent="0.35">
      <c r="A135" s="42" t="s">
        <v>270</v>
      </c>
      <c r="B135" s="49" t="s">
        <v>271</v>
      </c>
      <c r="C135" s="59">
        <v>2800</v>
      </c>
      <c r="D135" s="59"/>
      <c r="E135" s="59">
        <f t="shared" ref="E135" si="20">C135+D135</f>
        <v>2800</v>
      </c>
    </row>
    <row r="136" spans="1:5" ht="15.75" customHeight="1" x14ac:dyDescent="0.35">
      <c r="A136" s="42"/>
      <c r="B136" s="49" t="s">
        <v>272</v>
      </c>
      <c r="C136" s="59"/>
      <c r="D136" s="59"/>
      <c r="E136" s="59"/>
    </row>
    <row r="137" spans="1:5" ht="15.75" customHeight="1" x14ac:dyDescent="0.35">
      <c r="A137" s="44" t="s">
        <v>185</v>
      </c>
      <c r="B137" s="44" t="s">
        <v>186</v>
      </c>
      <c r="C137" s="38">
        <f>SUM(C138:C152)</f>
        <v>1049052</v>
      </c>
      <c r="D137" s="38">
        <f>SUM(D138:D152)</f>
        <v>0</v>
      </c>
      <c r="E137" s="38">
        <f>SUM(E138:E152)</f>
        <v>1049052</v>
      </c>
    </row>
    <row r="138" spans="1:5" ht="15.75" customHeight="1" x14ac:dyDescent="0.35">
      <c r="A138" s="42" t="s">
        <v>187</v>
      </c>
      <c r="B138" s="49" t="s">
        <v>188</v>
      </c>
      <c r="C138" s="59">
        <v>6250</v>
      </c>
      <c r="D138" s="59"/>
      <c r="E138" s="59">
        <f t="shared" ref="E138:E142" si="21">C138+D138</f>
        <v>6250</v>
      </c>
    </row>
    <row r="139" spans="1:5" ht="15.75" customHeight="1" x14ac:dyDescent="0.35">
      <c r="A139" s="42" t="s">
        <v>189</v>
      </c>
      <c r="B139" s="49" t="s">
        <v>190</v>
      </c>
      <c r="C139" s="59">
        <v>0</v>
      </c>
      <c r="D139" s="59"/>
      <c r="E139" s="59">
        <f t="shared" si="21"/>
        <v>0</v>
      </c>
    </row>
    <row r="140" spans="1:5" ht="15.75" customHeight="1" x14ac:dyDescent="0.35">
      <c r="A140" s="42" t="s">
        <v>191</v>
      </c>
      <c r="B140" s="49" t="s">
        <v>192</v>
      </c>
      <c r="C140" s="59">
        <v>160699</v>
      </c>
      <c r="D140" s="59"/>
      <c r="E140" s="59">
        <f t="shared" si="21"/>
        <v>160699</v>
      </c>
    </row>
    <row r="141" spans="1:5" ht="15.75" customHeight="1" x14ac:dyDescent="0.35">
      <c r="A141" s="42" t="s">
        <v>193</v>
      </c>
      <c r="B141" s="49" t="s">
        <v>194</v>
      </c>
      <c r="C141" s="59">
        <v>190000</v>
      </c>
      <c r="D141" s="59"/>
      <c r="E141" s="59">
        <f t="shared" si="21"/>
        <v>190000</v>
      </c>
    </row>
    <row r="142" spans="1:5" ht="15.75" customHeight="1" x14ac:dyDescent="0.35">
      <c r="A142" s="42" t="s">
        <v>195</v>
      </c>
      <c r="B142" s="49" t="s">
        <v>196</v>
      </c>
      <c r="C142" s="59">
        <v>115931</v>
      </c>
      <c r="D142" s="59"/>
      <c r="E142" s="59">
        <f t="shared" si="21"/>
        <v>115931</v>
      </c>
    </row>
    <row r="143" spans="1:5" ht="15.75" customHeight="1" x14ac:dyDescent="0.35">
      <c r="A143" s="42" t="s">
        <v>197</v>
      </c>
      <c r="B143" s="49" t="s">
        <v>198</v>
      </c>
      <c r="C143" s="59"/>
      <c r="D143" s="59"/>
      <c r="E143" s="59"/>
    </row>
    <row r="144" spans="1:5" ht="15.75" customHeight="1" x14ac:dyDescent="0.35">
      <c r="A144" s="42" t="s">
        <v>199</v>
      </c>
      <c r="B144" s="49" t="s">
        <v>200</v>
      </c>
      <c r="C144" s="59">
        <v>115772</v>
      </c>
      <c r="D144" s="59"/>
      <c r="E144" s="59">
        <f t="shared" ref="E144:E145" si="22">C144+D144</f>
        <v>115772</v>
      </c>
    </row>
    <row r="145" spans="1:5" ht="15.75" customHeight="1" x14ac:dyDescent="0.35">
      <c r="A145" s="42" t="s">
        <v>201</v>
      </c>
      <c r="B145" s="49" t="s">
        <v>202</v>
      </c>
      <c r="C145" s="59">
        <v>121538</v>
      </c>
      <c r="D145" s="59"/>
      <c r="E145" s="59">
        <f t="shared" si="22"/>
        <v>121538</v>
      </c>
    </row>
    <row r="146" spans="1:5" ht="15.75" customHeight="1" x14ac:dyDescent="0.35">
      <c r="A146" s="42" t="s">
        <v>203</v>
      </c>
      <c r="B146" s="49" t="s">
        <v>204</v>
      </c>
      <c r="C146" s="59"/>
      <c r="D146" s="59"/>
      <c r="E146" s="59"/>
    </row>
    <row r="147" spans="1:5" ht="15.75" customHeight="1" x14ac:dyDescent="0.35">
      <c r="A147" s="42" t="s">
        <v>205</v>
      </c>
      <c r="B147" s="49" t="s">
        <v>206</v>
      </c>
      <c r="C147" s="59">
        <v>9600</v>
      </c>
      <c r="D147" s="59"/>
      <c r="E147" s="59">
        <f t="shared" ref="E147" si="23">C147+D147</f>
        <v>9600</v>
      </c>
    </row>
    <row r="148" spans="1:5" ht="15.75" customHeight="1" x14ac:dyDescent="0.35">
      <c r="A148" s="42" t="s">
        <v>207</v>
      </c>
      <c r="B148" s="49" t="s">
        <v>208</v>
      </c>
      <c r="C148" s="59"/>
      <c r="D148" s="59"/>
      <c r="E148" s="59"/>
    </row>
    <row r="149" spans="1:5" ht="15.75" customHeight="1" x14ac:dyDescent="0.35">
      <c r="A149" s="42" t="s">
        <v>209</v>
      </c>
      <c r="B149" s="49" t="s">
        <v>210</v>
      </c>
      <c r="C149" s="59">
        <v>106649</v>
      </c>
      <c r="D149" s="59"/>
      <c r="E149" s="59">
        <f t="shared" ref="E149:E151" si="24">C149+D149</f>
        <v>106649</v>
      </c>
    </row>
    <row r="150" spans="1:5" ht="15.75" customHeight="1" x14ac:dyDescent="0.35">
      <c r="A150" s="42" t="s">
        <v>211</v>
      </c>
      <c r="B150" s="49" t="s">
        <v>212</v>
      </c>
      <c r="C150" s="59">
        <v>39114</v>
      </c>
      <c r="D150" s="59"/>
      <c r="E150" s="59">
        <f t="shared" si="24"/>
        <v>39114</v>
      </c>
    </row>
    <row r="151" spans="1:5" ht="15.75" customHeight="1" x14ac:dyDescent="0.35">
      <c r="A151" s="42" t="s">
        <v>213</v>
      </c>
      <c r="B151" s="49" t="s">
        <v>214</v>
      </c>
      <c r="C151" s="59">
        <v>183499</v>
      </c>
      <c r="D151" s="59"/>
      <c r="E151" s="59">
        <f t="shared" si="24"/>
        <v>183499</v>
      </c>
    </row>
    <row r="152" spans="1:5" ht="15.75" customHeight="1" thickBot="1" x14ac:dyDescent="0.4">
      <c r="A152" s="48"/>
      <c r="B152" s="58" t="s">
        <v>215</v>
      </c>
      <c r="C152" s="65"/>
      <c r="D152" s="65"/>
      <c r="E152" s="65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zoomScale="130" zoomScaleNormal="130" workbookViewId="0">
      <selection activeCell="A2" sqref="A2"/>
    </sheetView>
  </sheetViews>
  <sheetFormatPr defaultRowHeight="13.25" customHeight="1" x14ac:dyDescent="0.3"/>
  <cols>
    <col min="1" max="1" width="8.453125" style="7" customWidth="1"/>
    <col min="2" max="2" width="8.90625" style="7" customWidth="1"/>
    <col min="3" max="3" width="22.1796875" style="7" customWidth="1"/>
    <col min="4" max="4" width="13.08984375" style="7" customWidth="1"/>
    <col min="5" max="5" width="8.90625" style="8" customWidth="1"/>
    <col min="6" max="6" width="52.1796875" style="7" customWidth="1"/>
    <col min="7" max="8" width="8.90625" style="7" customWidth="1"/>
    <col min="9" max="254" width="9.08984375" style="7"/>
    <col min="255" max="255" width="8.453125" style="7" customWidth="1"/>
    <col min="256" max="257" width="8.90625" style="7" customWidth="1"/>
    <col min="258" max="258" width="15.36328125" style="7" customWidth="1"/>
    <col min="259" max="259" width="0.6328125" style="7" customWidth="1"/>
    <col min="260" max="260" width="13.08984375" style="7" customWidth="1"/>
    <col min="261" max="261" width="8.90625" style="7" customWidth="1"/>
    <col min="262" max="262" width="13.6328125" style="7" customWidth="1"/>
    <col min="263" max="264" width="8.90625" style="7" customWidth="1"/>
    <col min="265" max="510" width="9.08984375" style="7"/>
    <col min="511" max="511" width="8.453125" style="7" customWidth="1"/>
    <col min="512" max="513" width="8.90625" style="7" customWidth="1"/>
    <col min="514" max="514" width="15.36328125" style="7" customWidth="1"/>
    <col min="515" max="515" width="0.6328125" style="7" customWidth="1"/>
    <col min="516" max="516" width="13.08984375" style="7" customWidth="1"/>
    <col min="517" max="517" width="8.90625" style="7" customWidth="1"/>
    <col min="518" max="518" width="13.6328125" style="7" customWidth="1"/>
    <col min="519" max="520" width="8.90625" style="7" customWidth="1"/>
    <col min="521" max="766" width="9.08984375" style="7"/>
    <col min="767" max="767" width="8.453125" style="7" customWidth="1"/>
    <col min="768" max="769" width="8.90625" style="7" customWidth="1"/>
    <col min="770" max="770" width="15.36328125" style="7" customWidth="1"/>
    <col min="771" max="771" width="0.6328125" style="7" customWidth="1"/>
    <col min="772" max="772" width="13.08984375" style="7" customWidth="1"/>
    <col min="773" max="773" width="8.90625" style="7" customWidth="1"/>
    <col min="774" max="774" width="13.6328125" style="7" customWidth="1"/>
    <col min="775" max="776" width="8.90625" style="7" customWidth="1"/>
    <col min="777" max="1022" width="9.08984375" style="7"/>
    <col min="1023" max="1023" width="8.453125" style="7" customWidth="1"/>
    <col min="1024" max="1025" width="8.90625" style="7" customWidth="1"/>
    <col min="1026" max="1026" width="15.36328125" style="7" customWidth="1"/>
    <col min="1027" max="1027" width="0.6328125" style="7" customWidth="1"/>
    <col min="1028" max="1028" width="13.08984375" style="7" customWidth="1"/>
    <col min="1029" max="1029" width="8.90625" style="7" customWidth="1"/>
    <col min="1030" max="1030" width="13.6328125" style="7" customWidth="1"/>
    <col min="1031" max="1032" width="8.90625" style="7" customWidth="1"/>
    <col min="1033" max="1278" width="9.08984375" style="7"/>
    <col min="1279" max="1279" width="8.453125" style="7" customWidth="1"/>
    <col min="1280" max="1281" width="8.90625" style="7" customWidth="1"/>
    <col min="1282" max="1282" width="15.36328125" style="7" customWidth="1"/>
    <col min="1283" max="1283" width="0.6328125" style="7" customWidth="1"/>
    <col min="1284" max="1284" width="13.08984375" style="7" customWidth="1"/>
    <col min="1285" max="1285" width="8.90625" style="7" customWidth="1"/>
    <col min="1286" max="1286" width="13.6328125" style="7" customWidth="1"/>
    <col min="1287" max="1288" width="8.90625" style="7" customWidth="1"/>
    <col min="1289" max="1534" width="9.08984375" style="7"/>
    <col min="1535" max="1535" width="8.453125" style="7" customWidth="1"/>
    <col min="1536" max="1537" width="8.90625" style="7" customWidth="1"/>
    <col min="1538" max="1538" width="15.36328125" style="7" customWidth="1"/>
    <col min="1539" max="1539" width="0.6328125" style="7" customWidth="1"/>
    <col min="1540" max="1540" width="13.08984375" style="7" customWidth="1"/>
    <col min="1541" max="1541" width="8.90625" style="7" customWidth="1"/>
    <col min="1542" max="1542" width="13.6328125" style="7" customWidth="1"/>
    <col min="1543" max="1544" width="8.90625" style="7" customWidth="1"/>
    <col min="1545" max="1790" width="9.08984375" style="7"/>
    <col min="1791" max="1791" width="8.453125" style="7" customWidth="1"/>
    <col min="1792" max="1793" width="8.90625" style="7" customWidth="1"/>
    <col min="1794" max="1794" width="15.36328125" style="7" customWidth="1"/>
    <col min="1795" max="1795" width="0.6328125" style="7" customWidth="1"/>
    <col min="1796" max="1796" width="13.08984375" style="7" customWidth="1"/>
    <col min="1797" max="1797" width="8.90625" style="7" customWidth="1"/>
    <col min="1798" max="1798" width="13.6328125" style="7" customWidth="1"/>
    <col min="1799" max="1800" width="8.90625" style="7" customWidth="1"/>
    <col min="1801" max="2046" width="9.08984375" style="7"/>
    <col min="2047" max="2047" width="8.453125" style="7" customWidth="1"/>
    <col min="2048" max="2049" width="8.90625" style="7" customWidth="1"/>
    <col min="2050" max="2050" width="15.36328125" style="7" customWidth="1"/>
    <col min="2051" max="2051" width="0.6328125" style="7" customWidth="1"/>
    <col min="2052" max="2052" width="13.08984375" style="7" customWidth="1"/>
    <col min="2053" max="2053" width="8.90625" style="7" customWidth="1"/>
    <col min="2054" max="2054" width="13.6328125" style="7" customWidth="1"/>
    <col min="2055" max="2056" width="8.90625" style="7" customWidth="1"/>
    <col min="2057" max="2302" width="9.08984375" style="7"/>
    <col min="2303" max="2303" width="8.453125" style="7" customWidth="1"/>
    <col min="2304" max="2305" width="8.90625" style="7" customWidth="1"/>
    <col min="2306" max="2306" width="15.36328125" style="7" customWidth="1"/>
    <col min="2307" max="2307" width="0.6328125" style="7" customWidth="1"/>
    <col min="2308" max="2308" width="13.08984375" style="7" customWidth="1"/>
    <col min="2309" max="2309" width="8.90625" style="7" customWidth="1"/>
    <col min="2310" max="2310" width="13.6328125" style="7" customWidth="1"/>
    <col min="2311" max="2312" width="8.90625" style="7" customWidth="1"/>
    <col min="2313" max="2558" width="9.08984375" style="7"/>
    <col min="2559" max="2559" width="8.453125" style="7" customWidth="1"/>
    <col min="2560" max="2561" width="8.90625" style="7" customWidth="1"/>
    <col min="2562" max="2562" width="15.36328125" style="7" customWidth="1"/>
    <col min="2563" max="2563" width="0.6328125" style="7" customWidth="1"/>
    <col min="2564" max="2564" width="13.08984375" style="7" customWidth="1"/>
    <col min="2565" max="2565" width="8.90625" style="7" customWidth="1"/>
    <col min="2566" max="2566" width="13.6328125" style="7" customWidth="1"/>
    <col min="2567" max="2568" width="8.90625" style="7" customWidth="1"/>
    <col min="2569" max="2814" width="9.08984375" style="7"/>
    <col min="2815" max="2815" width="8.453125" style="7" customWidth="1"/>
    <col min="2816" max="2817" width="8.90625" style="7" customWidth="1"/>
    <col min="2818" max="2818" width="15.36328125" style="7" customWidth="1"/>
    <col min="2819" max="2819" width="0.6328125" style="7" customWidth="1"/>
    <col min="2820" max="2820" width="13.08984375" style="7" customWidth="1"/>
    <col min="2821" max="2821" width="8.90625" style="7" customWidth="1"/>
    <col min="2822" max="2822" width="13.6328125" style="7" customWidth="1"/>
    <col min="2823" max="2824" width="8.90625" style="7" customWidth="1"/>
    <col min="2825" max="3070" width="9.08984375" style="7"/>
    <col min="3071" max="3071" width="8.453125" style="7" customWidth="1"/>
    <col min="3072" max="3073" width="8.90625" style="7" customWidth="1"/>
    <col min="3074" max="3074" width="15.36328125" style="7" customWidth="1"/>
    <col min="3075" max="3075" width="0.6328125" style="7" customWidth="1"/>
    <col min="3076" max="3076" width="13.08984375" style="7" customWidth="1"/>
    <col min="3077" max="3077" width="8.90625" style="7" customWidth="1"/>
    <col min="3078" max="3078" width="13.6328125" style="7" customWidth="1"/>
    <col min="3079" max="3080" width="8.90625" style="7" customWidth="1"/>
    <col min="3081" max="3326" width="9.08984375" style="7"/>
    <col min="3327" max="3327" width="8.453125" style="7" customWidth="1"/>
    <col min="3328" max="3329" width="8.90625" style="7" customWidth="1"/>
    <col min="3330" max="3330" width="15.36328125" style="7" customWidth="1"/>
    <col min="3331" max="3331" width="0.6328125" style="7" customWidth="1"/>
    <col min="3332" max="3332" width="13.08984375" style="7" customWidth="1"/>
    <col min="3333" max="3333" width="8.90625" style="7" customWidth="1"/>
    <col min="3334" max="3334" width="13.6328125" style="7" customWidth="1"/>
    <col min="3335" max="3336" width="8.90625" style="7" customWidth="1"/>
    <col min="3337" max="3582" width="9.08984375" style="7"/>
    <col min="3583" max="3583" width="8.453125" style="7" customWidth="1"/>
    <col min="3584" max="3585" width="8.90625" style="7" customWidth="1"/>
    <col min="3586" max="3586" width="15.36328125" style="7" customWidth="1"/>
    <col min="3587" max="3587" width="0.6328125" style="7" customWidth="1"/>
    <col min="3588" max="3588" width="13.08984375" style="7" customWidth="1"/>
    <col min="3589" max="3589" width="8.90625" style="7" customWidth="1"/>
    <col min="3590" max="3590" width="13.6328125" style="7" customWidth="1"/>
    <col min="3591" max="3592" width="8.90625" style="7" customWidth="1"/>
    <col min="3593" max="3838" width="9.08984375" style="7"/>
    <col min="3839" max="3839" width="8.453125" style="7" customWidth="1"/>
    <col min="3840" max="3841" width="8.90625" style="7" customWidth="1"/>
    <col min="3842" max="3842" width="15.36328125" style="7" customWidth="1"/>
    <col min="3843" max="3843" width="0.6328125" style="7" customWidth="1"/>
    <col min="3844" max="3844" width="13.08984375" style="7" customWidth="1"/>
    <col min="3845" max="3845" width="8.90625" style="7" customWidth="1"/>
    <col min="3846" max="3846" width="13.6328125" style="7" customWidth="1"/>
    <col min="3847" max="3848" width="8.90625" style="7" customWidth="1"/>
    <col min="3849" max="4094" width="9.08984375" style="7"/>
    <col min="4095" max="4095" width="8.453125" style="7" customWidth="1"/>
    <col min="4096" max="4097" width="8.90625" style="7" customWidth="1"/>
    <col min="4098" max="4098" width="15.36328125" style="7" customWidth="1"/>
    <col min="4099" max="4099" width="0.6328125" style="7" customWidth="1"/>
    <col min="4100" max="4100" width="13.08984375" style="7" customWidth="1"/>
    <col min="4101" max="4101" width="8.90625" style="7" customWidth="1"/>
    <col min="4102" max="4102" width="13.6328125" style="7" customWidth="1"/>
    <col min="4103" max="4104" width="8.90625" style="7" customWidth="1"/>
    <col min="4105" max="4350" width="9.08984375" style="7"/>
    <col min="4351" max="4351" width="8.453125" style="7" customWidth="1"/>
    <col min="4352" max="4353" width="8.90625" style="7" customWidth="1"/>
    <col min="4354" max="4354" width="15.36328125" style="7" customWidth="1"/>
    <col min="4355" max="4355" width="0.6328125" style="7" customWidth="1"/>
    <col min="4356" max="4356" width="13.08984375" style="7" customWidth="1"/>
    <col min="4357" max="4357" width="8.90625" style="7" customWidth="1"/>
    <col min="4358" max="4358" width="13.6328125" style="7" customWidth="1"/>
    <col min="4359" max="4360" width="8.90625" style="7" customWidth="1"/>
    <col min="4361" max="4606" width="9.08984375" style="7"/>
    <col min="4607" max="4607" width="8.453125" style="7" customWidth="1"/>
    <col min="4608" max="4609" width="8.90625" style="7" customWidth="1"/>
    <col min="4610" max="4610" width="15.36328125" style="7" customWidth="1"/>
    <col min="4611" max="4611" width="0.6328125" style="7" customWidth="1"/>
    <col min="4612" max="4612" width="13.08984375" style="7" customWidth="1"/>
    <col min="4613" max="4613" width="8.90625" style="7" customWidth="1"/>
    <col min="4614" max="4614" width="13.6328125" style="7" customWidth="1"/>
    <col min="4615" max="4616" width="8.90625" style="7" customWidth="1"/>
    <col min="4617" max="4862" width="9.08984375" style="7"/>
    <col min="4863" max="4863" width="8.453125" style="7" customWidth="1"/>
    <col min="4864" max="4865" width="8.90625" style="7" customWidth="1"/>
    <col min="4866" max="4866" width="15.36328125" style="7" customWidth="1"/>
    <col min="4867" max="4867" width="0.6328125" style="7" customWidth="1"/>
    <col min="4868" max="4868" width="13.08984375" style="7" customWidth="1"/>
    <col min="4869" max="4869" width="8.90625" style="7" customWidth="1"/>
    <col min="4870" max="4870" width="13.6328125" style="7" customWidth="1"/>
    <col min="4871" max="4872" width="8.90625" style="7" customWidth="1"/>
    <col min="4873" max="5118" width="9.08984375" style="7"/>
    <col min="5119" max="5119" width="8.453125" style="7" customWidth="1"/>
    <col min="5120" max="5121" width="8.90625" style="7" customWidth="1"/>
    <col min="5122" max="5122" width="15.36328125" style="7" customWidth="1"/>
    <col min="5123" max="5123" width="0.6328125" style="7" customWidth="1"/>
    <col min="5124" max="5124" width="13.08984375" style="7" customWidth="1"/>
    <col min="5125" max="5125" width="8.90625" style="7" customWidth="1"/>
    <col min="5126" max="5126" width="13.6328125" style="7" customWidth="1"/>
    <col min="5127" max="5128" width="8.90625" style="7" customWidth="1"/>
    <col min="5129" max="5374" width="9.08984375" style="7"/>
    <col min="5375" max="5375" width="8.453125" style="7" customWidth="1"/>
    <col min="5376" max="5377" width="8.90625" style="7" customWidth="1"/>
    <col min="5378" max="5378" width="15.36328125" style="7" customWidth="1"/>
    <col min="5379" max="5379" width="0.6328125" style="7" customWidth="1"/>
    <col min="5380" max="5380" width="13.08984375" style="7" customWidth="1"/>
    <col min="5381" max="5381" width="8.90625" style="7" customWidth="1"/>
    <col min="5382" max="5382" width="13.6328125" style="7" customWidth="1"/>
    <col min="5383" max="5384" width="8.90625" style="7" customWidth="1"/>
    <col min="5385" max="5630" width="9.08984375" style="7"/>
    <col min="5631" max="5631" width="8.453125" style="7" customWidth="1"/>
    <col min="5632" max="5633" width="8.90625" style="7" customWidth="1"/>
    <col min="5634" max="5634" width="15.36328125" style="7" customWidth="1"/>
    <col min="5635" max="5635" width="0.6328125" style="7" customWidth="1"/>
    <col min="5636" max="5636" width="13.08984375" style="7" customWidth="1"/>
    <col min="5637" max="5637" width="8.90625" style="7" customWidth="1"/>
    <col min="5638" max="5638" width="13.6328125" style="7" customWidth="1"/>
    <col min="5639" max="5640" width="8.90625" style="7" customWidth="1"/>
    <col min="5641" max="5886" width="9.08984375" style="7"/>
    <col min="5887" max="5887" width="8.453125" style="7" customWidth="1"/>
    <col min="5888" max="5889" width="8.90625" style="7" customWidth="1"/>
    <col min="5890" max="5890" width="15.36328125" style="7" customWidth="1"/>
    <col min="5891" max="5891" width="0.6328125" style="7" customWidth="1"/>
    <col min="5892" max="5892" width="13.08984375" style="7" customWidth="1"/>
    <col min="5893" max="5893" width="8.90625" style="7" customWidth="1"/>
    <col min="5894" max="5894" width="13.6328125" style="7" customWidth="1"/>
    <col min="5895" max="5896" width="8.90625" style="7" customWidth="1"/>
    <col min="5897" max="6142" width="9.08984375" style="7"/>
    <col min="6143" max="6143" width="8.453125" style="7" customWidth="1"/>
    <col min="6144" max="6145" width="8.90625" style="7" customWidth="1"/>
    <col min="6146" max="6146" width="15.36328125" style="7" customWidth="1"/>
    <col min="6147" max="6147" width="0.6328125" style="7" customWidth="1"/>
    <col min="6148" max="6148" width="13.08984375" style="7" customWidth="1"/>
    <col min="6149" max="6149" width="8.90625" style="7" customWidth="1"/>
    <col min="6150" max="6150" width="13.6328125" style="7" customWidth="1"/>
    <col min="6151" max="6152" width="8.90625" style="7" customWidth="1"/>
    <col min="6153" max="6398" width="9.08984375" style="7"/>
    <col min="6399" max="6399" width="8.453125" style="7" customWidth="1"/>
    <col min="6400" max="6401" width="8.90625" style="7" customWidth="1"/>
    <col min="6402" max="6402" width="15.36328125" style="7" customWidth="1"/>
    <col min="6403" max="6403" width="0.6328125" style="7" customWidth="1"/>
    <col min="6404" max="6404" width="13.08984375" style="7" customWidth="1"/>
    <col min="6405" max="6405" width="8.90625" style="7" customWidth="1"/>
    <col min="6406" max="6406" width="13.6328125" style="7" customWidth="1"/>
    <col min="6407" max="6408" width="8.90625" style="7" customWidth="1"/>
    <col min="6409" max="6654" width="9.08984375" style="7"/>
    <col min="6655" max="6655" width="8.453125" style="7" customWidth="1"/>
    <col min="6656" max="6657" width="8.90625" style="7" customWidth="1"/>
    <col min="6658" max="6658" width="15.36328125" style="7" customWidth="1"/>
    <col min="6659" max="6659" width="0.6328125" style="7" customWidth="1"/>
    <col min="6660" max="6660" width="13.08984375" style="7" customWidth="1"/>
    <col min="6661" max="6661" width="8.90625" style="7" customWidth="1"/>
    <col min="6662" max="6662" width="13.6328125" style="7" customWidth="1"/>
    <col min="6663" max="6664" width="8.90625" style="7" customWidth="1"/>
    <col min="6665" max="6910" width="9.08984375" style="7"/>
    <col min="6911" max="6911" width="8.453125" style="7" customWidth="1"/>
    <col min="6912" max="6913" width="8.90625" style="7" customWidth="1"/>
    <col min="6914" max="6914" width="15.36328125" style="7" customWidth="1"/>
    <col min="6915" max="6915" width="0.6328125" style="7" customWidth="1"/>
    <col min="6916" max="6916" width="13.08984375" style="7" customWidth="1"/>
    <col min="6917" max="6917" width="8.90625" style="7" customWidth="1"/>
    <col min="6918" max="6918" width="13.6328125" style="7" customWidth="1"/>
    <col min="6919" max="6920" width="8.90625" style="7" customWidth="1"/>
    <col min="6921" max="7166" width="9.08984375" style="7"/>
    <col min="7167" max="7167" width="8.453125" style="7" customWidth="1"/>
    <col min="7168" max="7169" width="8.90625" style="7" customWidth="1"/>
    <col min="7170" max="7170" width="15.36328125" style="7" customWidth="1"/>
    <col min="7171" max="7171" width="0.6328125" style="7" customWidth="1"/>
    <col min="7172" max="7172" width="13.08984375" style="7" customWidth="1"/>
    <col min="7173" max="7173" width="8.90625" style="7" customWidth="1"/>
    <col min="7174" max="7174" width="13.6328125" style="7" customWidth="1"/>
    <col min="7175" max="7176" width="8.90625" style="7" customWidth="1"/>
    <col min="7177" max="7422" width="9.08984375" style="7"/>
    <col min="7423" max="7423" width="8.453125" style="7" customWidth="1"/>
    <col min="7424" max="7425" width="8.90625" style="7" customWidth="1"/>
    <col min="7426" max="7426" width="15.36328125" style="7" customWidth="1"/>
    <col min="7427" max="7427" width="0.6328125" style="7" customWidth="1"/>
    <col min="7428" max="7428" width="13.08984375" style="7" customWidth="1"/>
    <col min="7429" max="7429" width="8.90625" style="7" customWidth="1"/>
    <col min="7430" max="7430" width="13.6328125" style="7" customWidth="1"/>
    <col min="7431" max="7432" width="8.90625" style="7" customWidth="1"/>
    <col min="7433" max="7678" width="9.08984375" style="7"/>
    <col min="7679" max="7679" width="8.453125" style="7" customWidth="1"/>
    <col min="7680" max="7681" width="8.90625" style="7" customWidth="1"/>
    <col min="7682" max="7682" width="15.36328125" style="7" customWidth="1"/>
    <col min="7683" max="7683" width="0.6328125" style="7" customWidth="1"/>
    <col min="7684" max="7684" width="13.08984375" style="7" customWidth="1"/>
    <col min="7685" max="7685" width="8.90625" style="7" customWidth="1"/>
    <col min="7686" max="7686" width="13.6328125" style="7" customWidth="1"/>
    <col min="7687" max="7688" width="8.90625" style="7" customWidth="1"/>
    <col min="7689" max="7934" width="9.08984375" style="7"/>
    <col min="7935" max="7935" width="8.453125" style="7" customWidth="1"/>
    <col min="7936" max="7937" width="8.90625" style="7" customWidth="1"/>
    <col min="7938" max="7938" width="15.36328125" style="7" customWidth="1"/>
    <col min="7939" max="7939" width="0.6328125" style="7" customWidth="1"/>
    <col min="7940" max="7940" width="13.08984375" style="7" customWidth="1"/>
    <col min="7941" max="7941" width="8.90625" style="7" customWidth="1"/>
    <col min="7942" max="7942" width="13.6328125" style="7" customWidth="1"/>
    <col min="7943" max="7944" width="8.90625" style="7" customWidth="1"/>
    <col min="7945" max="8190" width="9.08984375" style="7"/>
    <col min="8191" max="8191" width="8.453125" style="7" customWidth="1"/>
    <col min="8192" max="8193" width="8.90625" style="7" customWidth="1"/>
    <col min="8194" max="8194" width="15.36328125" style="7" customWidth="1"/>
    <col min="8195" max="8195" width="0.6328125" style="7" customWidth="1"/>
    <col min="8196" max="8196" width="13.08984375" style="7" customWidth="1"/>
    <col min="8197" max="8197" width="8.90625" style="7" customWidth="1"/>
    <col min="8198" max="8198" width="13.6328125" style="7" customWidth="1"/>
    <col min="8199" max="8200" width="8.90625" style="7" customWidth="1"/>
    <col min="8201" max="8446" width="9.08984375" style="7"/>
    <col min="8447" max="8447" width="8.453125" style="7" customWidth="1"/>
    <col min="8448" max="8449" width="8.90625" style="7" customWidth="1"/>
    <col min="8450" max="8450" width="15.36328125" style="7" customWidth="1"/>
    <col min="8451" max="8451" width="0.6328125" style="7" customWidth="1"/>
    <col min="8452" max="8452" width="13.08984375" style="7" customWidth="1"/>
    <col min="8453" max="8453" width="8.90625" style="7" customWidth="1"/>
    <col min="8454" max="8454" width="13.6328125" style="7" customWidth="1"/>
    <col min="8455" max="8456" width="8.90625" style="7" customWidth="1"/>
    <col min="8457" max="8702" width="9.08984375" style="7"/>
    <col min="8703" max="8703" width="8.453125" style="7" customWidth="1"/>
    <col min="8704" max="8705" width="8.90625" style="7" customWidth="1"/>
    <col min="8706" max="8706" width="15.36328125" style="7" customWidth="1"/>
    <col min="8707" max="8707" width="0.6328125" style="7" customWidth="1"/>
    <col min="8708" max="8708" width="13.08984375" style="7" customWidth="1"/>
    <col min="8709" max="8709" width="8.90625" style="7" customWidth="1"/>
    <col min="8710" max="8710" width="13.6328125" style="7" customWidth="1"/>
    <col min="8711" max="8712" width="8.90625" style="7" customWidth="1"/>
    <col min="8713" max="8958" width="9.08984375" style="7"/>
    <col min="8959" max="8959" width="8.453125" style="7" customWidth="1"/>
    <col min="8960" max="8961" width="8.90625" style="7" customWidth="1"/>
    <col min="8962" max="8962" width="15.36328125" style="7" customWidth="1"/>
    <col min="8963" max="8963" width="0.6328125" style="7" customWidth="1"/>
    <col min="8964" max="8964" width="13.08984375" style="7" customWidth="1"/>
    <col min="8965" max="8965" width="8.90625" style="7" customWidth="1"/>
    <col min="8966" max="8966" width="13.6328125" style="7" customWidth="1"/>
    <col min="8967" max="8968" width="8.90625" style="7" customWidth="1"/>
    <col min="8969" max="9214" width="9.08984375" style="7"/>
    <col min="9215" max="9215" width="8.453125" style="7" customWidth="1"/>
    <col min="9216" max="9217" width="8.90625" style="7" customWidth="1"/>
    <col min="9218" max="9218" width="15.36328125" style="7" customWidth="1"/>
    <col min="9219" max="9219" width="0.6328125" style="7" customWidth="1"/>
    <col min="9220" max="9220" width="13.08984375" style="7" customWidth="1"/>
    <col min="9221" max="9221" width="8.90625" style="7" customWidth="1"/>
    <col min="9222" max="9222" width="13.6328125" style="7" customWidth="1"/>
    <col min="9223" max="9224" width="8.90625" style="7" customWidth="1"/>
    <col min="9225" max="9470" width="9.08984375" style="7"/>
    <col min="9471" max="9471" width="8.453125" style="7" customWidth="1"/>
    <col min="9472" max="9473" width="8.90625" style="7" customWidth="1"/>
    <col min="9474" max="9474" width="15.36328125" style="7" customWidth="1"/>
    <col min="9475" max="9475" width="0.6328125" style="7" customWidth="1"/>
    <col min="9476" max="9476" width="13.08984375" style="7" customWidth="1"/>
    <col min="9477" max="9477" width="8.90625" style="7" customWidth="1"/>
    <col min="9478" max="9478" width="13.6328125" style="7" customWidth="1"/>
    <col min="9479" max="9480" width="8.90625" style="7" customWidth="1"/>
    <col min="9481" max="9726" width="9.08984375" style="7"/>
    <col min="9727" max="9727" width="8.453125" style="7" customWidth="1"/>
    <col min="9728" max="9729" width="8.90625" style="7" customWidth="1"/>
    <col min="9730" max="9730" width="15.36328125" style="7" customWidth="1"/>
    <col min="9731" max="9731" width="0.6328125" style="7" customWidth="1"/>
    <col min="9732" max="9732" width="13.08984375" style="7" customWidth="1"/>
    <col min="9733" max="9733" width="8.90625" style="7" customWidth="1"/>
    <col min="9734" max="9734" width="13.6328125" style="7" customWidth="1"/>
    <col min="9735" max="9736" width="8.90625" style="7" customWidth="1"/>
    <col min="9737" max="9982" width="9.08984375" style="7"/>
    <col min="9983" max="9983" width="8.453125" style="7" customWidth="1"/>
    <col min="9984" max="9985" width="8.90625" style="7" customWidth="1"/>
    <col min="9986" max="9986" width="15.36328125" style="7" customWidth="1"/>
    <col min="9987" max="9987" width="0.6328125" style="7" customWidth="1"/>
    <col min="9988" max="9988" width="13.08984375" style="7" customWidth="1"/>
    <col min="9989" max="9989" width="8.90625" style="7" customWidth="1"/>
    <col min="9990" max="9990" width="13.6328125" style="7" customWidth="1"/>
    <col min="9991" max="9992" width="8.90625" style="7" customWidth="1"/>
    <col min="9993" max="10238" width="9.08984375" style="7"/>
    <col min="10239" max="10239" width="8.453125" style="7" customWidth="1"/>
    <col min="10240" max="10241" width="8.90625" style="7" customWidth="1"/>
    <col min="10242" max="10242" width="15.36328125" style="7" customWidth="1"/>
    <col min="10243" max="10243" width="0.6328125" style="7" customWidth="1"/>
    <col min="10244" max="10244" width="13.08984375" style="7" customWidth="1"/>
    <col min="10245" max="10245" width="8.90625" style="7" customWidth="1"/>
    <col min="10246" max="10246" width="13.6328125" style="7" customWidth="1"/>
    <col min="10247" max="10248" width="8.90625" style="7" customWidth="1"/>
    <col min="10249" max="10494" width="9.08984375" style="7"/>
    <col min="10495" max="10495" width="8.453125" style="7" customWidth="1"/>
    <col min="10496" max="10497" width="8.90625" style="7" customWidth="1"/>
    <col min="10498" max="10498" width="15.36328125" style="7" customWidth="1"/>
    <col min="10499" max="10499" width="0.6328125" style="7" customWidth="1"/>
    <col min="10500" max="10500" width="13.08984375" style="7" customWidth="1"/>
    <col min="10501" max="10501" width="8.90625" style="7" customWidth="1"/>
    <col min="10502" max="10502" width="13.6328125" style="7" customWidth="1"/>
    <col min="10503" max="10504" width="8.90625" style="7" customWidth="1"/>
    <col min="10505" max="10750" width="9.08984375" style="7"/>
    <col min="10751" max="10751" width="8.453125" style="7" customWidth="1"/>
    <col min="10752" max="10753" width="8.90625" style="7" customWidth="1"/>
    <col min="10754" max="10754" width="15.36328125" style="7" customWidth="1"/>
    <col min="10755" max="10755" width="0.6328125" style="7" customWidth="1"/>
    <col min="10756" max="10756" width="13.08984375" style="7" customWidth="1"/>
    <col min="10757" max="10757" width="8.90625" style="7" customWidth="1"/>
    <col min="10758" max="10758" width="13.6328125" style="7" customWidth="1"/>
    <col min="10759" max="10760" width="8.90625" style="7" customWidth="1"/>
    <col min="10761" max="11006" width="9.08984375" style="7"/>
    <col min="11007" max="11007" width="8.453125" style="7" customWidth="1"/>
    <col min="11008" max="11009" width="8.90625" style="7" customWidth="1"/>
    <col min="11010" max="11010" width="15.36328125" style="7" customWidth="1"/>
    <col min="11011" max="11011" width="0.6328125" style="7" customWidth="1"/>
    <col min="11012" max="11012" width="13.08984375" style="7" customWidth="1"/>
    <col min="11013" max="11013" width="8.90625" style="7" customWidth="1"/>
    <col min="11014" max="11014" width="13.6328125" style="7" customWidth="1"/>
    <col min="11015" max="11016" width="8.90625" style="7" customWidth="1"/>
    <col min="11017" max="11262" width="9.08984375" style="7"/>
    <col min="11263" max="11263" width="8.453125" style="7" customWidth="1"/>
    <col min="11264" max="11265" width="8.90625" style="7" customWidth="1"/>
    <col min="11266" max="11266" width="15.36328125" style="7" customWidth="1"/>
    <col min="11267" max="11267" width="0.6328125" style="7" customWidth="1"/>
    <col min="11268" max="11268" width="13.08984375" style="7" customWidth="1"/>
    <col min="11269" max="11269" width="8.90625" style="7" customWidth="1"/>
    <col min="11270" max="11270" width="13.6328125" style="7" customWidth="1"/>
    <col min="11271" max="11272" width="8.90625" style="7" customWidth="1"/>
    <col min="11273" max="11518" width="9.08984375" style="7"/>
    <col min="11519" max="11519" width="8.453125" style="7" customWidth="1"/>
    <col min="11520" max="11521" width="8.90625" style="7" customWidth="1"/>
    <col min="11522" max="11522" width="15.36328125" style="7" customWidth="1"/>
    <col min="11523" max="11523" width="0.6328125" style="7" customWidth="1"/>
    <col min="11524" max="11524" width="13.08984375" style="7" customWidth="1"/>
    <col min="11525" max="11525" width="8.90625" style="7" customWidth="1"/>
    <col min="11526" max="11526" width="13.6328125" style="7" customWidth="1"/>
    <col min="11527" max="11528" width="8.90625" style="7" customWidth="1"/>
    <col min="11529" max="11774" width="9.08984375" style="7"/>
    <col min="11775" max="11775" width="8.453125" style="7" customWidth="1"/>
    <col min="11776" max="11777" width="8.90625" style="7" customWidth="1"/>
    <col min="11778" max="11778" width="15.36328125" style="7" customWidth="1"/>
    <col min="11779" max="11779" width="0.6328125" style="7" customWidth="1"/>
    <col min="11780" max="11780" width="13.08984375" style="7" customWidth="1"/>
    <col min="11781" max="11781" width="8.90625" style="7" customWidth="1"/>
    <col min="11782" max="11782" width="13.6328125" style="7" customWidth="1"/>
    <col min="11783" max="11784" width="8.90625" style="7" customWidth="1"/>
    <col min="11785" max="12030" width="9.08984375" style="7"/>
    <col min="12031" max="12031" width="8.453125" style="7" customWidth="1"/>
    <col min="12032" max="12033" width="8.90625" style="7" customWidth="1"/>
    <col min="12034" max="12034" width="15.36328125" style="7" customWidth="1"/>
    <col min="12035" max="12035" width="0.6328125" style="7" customWidth="1"/>
    <col min="12036" max="12036" width="13.08984375" style="7" customWidth="1"/>
    <col min="12037" max="12037" width="8.90625" style="7" customWidth="1"/>
    <col min="12038" max="12038" width="13.6328125" style="7" customWidth="1"/>
    <col min="12039" max="12040" width="8.90625" style="7" customWidth="1"/>
    <col min="12041" max="12286" width="9.08984375" style="7"/>
    <col min="12287" max="12287" width="8.453125" style="7" customWidth="1"/>
    <col min="12288" max="12289" width="8.90625" style="7" customWidth="1"/>
    <col min="12290" max="12290" width="15.36328125" style="7" customWidth="1"/>
    <col min="12291" max="12291" width="0.6328125" style="7" customWidth="1"/>
    <col min="12292" max="12292" width="13.08984375" style="7" customWidth="1"/>
    <col min="12293" max="12293" width="8.90625" style="7" customWidth="1"/>
    <col min="12294" max="12294" width="13.6328125" style="7" customWidth="1"/>
    <col min="12295" max="12296" width="8.90625" style="7" customWidth="1"/>
    <col min="12297" max="12542" width="9.08984375" style="7"/>
    <col min="12543" max="12543" width="8.453125" style="7" customWidth="1"/>
    <col min="12544" max="12545" width="8.90625" style="7" customWidth="1"/>
    <col min="12546" max="12546" width="15.36328125" style="7" customWidth="1"/>
    <col min="12547" max="12547" width="0.6328125" style="7" customWidth="1"/>
    <col min="12548" max="12548" width="13.08984375" style="7" customWidth="1"/>
    <col min="12549" max="12549" width="8.90625" style="7" customWidth="1"/>
    <col min="12550" max="12550" width="13.6328125" style="7" customWidth="1"/>
    <col min="12551" max="12552" width="8.90625" style="7" customWidth="1"/>
    <col min="12553" max="12798" width="9.08984375" style="7"/>
    <col min="12799" max="12799" width="8.453125" style="7" customWidth="1"/>
    <col min="12800" max="12801" width="8.90625" style="7" customWidth="1"/>
    <col min="12802" max="12802" width="15.36328125" style="7" customWidth="1"/>
    <col min="12803" max="12803" width="0.6328125" style="7" customWidth="1"/>
    <col min="12804" max="12804" width="13.08984375" style="7" customWidth="1"/>
    <col min="12805" max="12805" width="8.90625" style="7" customWidth="1"/>
    <col min="12806" max="12806" width="13.6328125" style="7" customWidth="1"/>
    <col min="12807" max="12808" width="8.90625" style="7" customWidth="1"/>
    <col min="12809" max="13054" width="9.08984375" style="7"/>
    <col min="13055" max="13055" width="8.453125" style="7" customWidth="1"/>
    <col min="13056" max="13057" width="8.90625" style="7" customWidth="1"/>
    <col min="13058" max="13058" width="15.36328125" style="7" customWidth="1"/>
    <col min="13059" max="13059" width="0.6328125" style="7" customWidth="1"/>
    <col min="13060" max="13060" width="13.08984375" style="7" customWidth="1"/>
    <col min="13061" max="13061" width="8.90625" style="7" customWidth="1"/>
    <col min="13062" max="13062" width="13.6328125" style="7" customWidth="1"/>
    <col min="13063" max="13064" width="8.90625" style="7" customWidth="1"/>
    <col min="13065" max="13310" width="9.08984375" style="7"/>
    <col min="13311" max="13311" width="8.453125" style="7" customWidth="1"/>
    <col min="13312" max="13313" width="8.90625" style="7" customWidth="1"/>
    <col min="13314" max="13314" width="15.36328125" style="7" customWidth="1"/>
    <col min="13315" max="13315" width="0.6328125" style="7" customWidth="1"/>
    <col min="13316" max="13316" width="13.08984375" style="7" customWidth="1"/>
    <col min="13317" max="13317" width="8.90625" style="7" customWidth="1"/>
    <col min="13318" max="13318" width="13.6328125" style="7" customWidth="1"/>
    <col min="13319" max="13320" width="8.90625" style="7" customWidth="1"/>
    <col min="13321" max="13566" width="9.08984375" style="7"/>
    <col min="13567" max="13567" width="8.453125" style="7" customWidth="1"/>
    <col min="13568" max="13569" width="8.90625" style="7" customWidth="1"/>
    <col min="13570" max="13570" width="15.36328125" style="7" customWidth="1"/>
    <col min="13571" max="13571" width="0.6328125" style="7" customWidth="1"/>
    <col min="13572" max="13572" width="13.08984375" style="7" customWidth="1"/>
    <col min="13573" max="13573" width="8.90625" style="7" customWidth="1"/>
    <col min="13574" max="13574" width="13.6328125" style="7" customWidth="1"/>
    <col min="13575" max="13576" width="8.90625" style="7" customWidth="1"/>
    <col min="13577" max="13822" width="9.08984375" style="7"/>
    <col min="13823" max="13823" width="8.453125" style="7" customWidth="1"/>
    <col min="13824" max="13825" width="8.90625" style="7" customWidth="1"/>
    <col min="13826" max="13826" width="15.36328125" style="7" customWidth="1"/>
    <col min="13827" max="13827" width="0.6328125" style="7" customWidth="1"/>
    <col min="13828" max="13828" width="13.08984375" style="7" customWidth="1"/>
    <col min="13829" max="13829" width="8.90625" style="7" customWidth="1"/>
    <col min="13830" max="13830" width="13.6328125" style="7" customWidth="1"/>
    <col min="13831" max="13832" width="8.90625" style="7" customWidth="1"/>
    <col min="13833" max="14078" width="9.08984375" style="7"/>
    <col min="14079" max="14079" width="8.453125" style="7" customWidth="1"/>
    <col min="14080" max="14081" width="8.90625" style="7" customWidth="1"/>
    <col min="14082" max="14082" width="15.36328125" style="7" customWidth="1"/>
    <col min="14083" max="14083" width="0.6328125" style="7" customWidth="1"/>
    <col min="14084" max="14084" width="13.08984375" style="7" customWidth="1"/>
    <col min="14085" max="14085" width="8.90625" style="7" customWidth="1"/>
    <col min="14086" max="14086" width="13.6328125" style="7" customWidth="1"/>
    <col min="14087" max="14088" width="8.90625" style="7" customWidth="1"/>
    <col min="14089" max="14334" width="9.08984375" style="7"/>
    <col min="14335" max="14335" width="8.453125" style="7" customWidth="1"/>
    <col min="14336" max="14337" width="8.90625" style="7" customWidth="1"/>
    <col min="14338" max="14338" width="15.36328125" style="7" customWidth="1"/>
    <col min="14339" max="14339" width="0.6328125" style="7" customWidth="1"/>
    <col min="14340" max="14340" width="13.08984375" style="7" customWidth="1"/>
    <col min="14341" max="14341" width="8.90625" style="7" customWidth="1"/>
    <col min="14342" max="14342" width="13.6328125" style="7" customWidth="1"/>
    <col min="14343" max="14344" width="8.90625" style="7" customWidth="1"/>
    <col min="14345" max="14590" width="9.08984375" style="7"/>
    <col min="14591" max="14591" width="8.453125" style="7" customWidth="1"/>
    <col min="14592" max="14593" width="8.90625" style="7" customWidth="1"/>
    <col min="14594" max="14594" width="15.36328125" style="7" customWidth="1"/>
    <col min="14595" max="14595" width="0.6328125" style="7" customWidth="1"/>
    <col min="14596" max="14596" width="13.08984375" style="7" customWidth="1"/>
    <col min="14597" max="14597" width="8.90625" style="7" customWidth="1"/>
    <col min="14598" max="14598" width="13.6328125" style="7" customWidth="1"/>
    <col min="14599" max="14600" width="8.90625" style="7" customWidth="1"/>
    <col min="14601" max="14846" width="9.08984375" style="7"/>
    <col min="14847" max="14847" width="8.453125" style="7" customWidth="1"/>
    <col min="14848" max="14849" width="8.90625" style="7" customWidth="1"/>
    <col min="14850" max="14850" width="15.36328125" style="7" customWidth="1"/>
    <col min="14851" max="14851" width="0.6328125" style="7" customWidth="1"/>
    <col min="14852" max="14852" width="13.08984375" style="7" customWidth="1"/>
    <col min="14853" max="14853" width="8.90625" style="7" customWidth="1"/>
    <col min="14854" max="14854" width="13.6328125" style="7" customWidth="1"/>
    <col min="14855" max="14856" width="8.90625" style="7" customWidth="1"/>
    <col min="14857" max="15102" width="9.08984375" style="7"/>
    <col min="15103" max="15103" width="8.453125" style="7" customWidth="1"/>
    <col min="15104" max="15105" width="8.90625" style="7" customWidth="1"/>
    <col min="15106" max="15106" width="15.36328125" style="7" customWidth="1"/>
    <col min="15107" max="15107" width="0.6328125" style="7" customWidth="1"/>
    <col min="15108" max="15108" width="13.08984375" style="7" customWidth="1"/>
    <col min="15109" max="15109" width="8.90625" style="7" customWidth="1"/>
    <col min="15110" max="15110" width="13.6328125" style="7" customWidth="1"/>
    <col min="15111" max="15112" width="8.90625" style="7" customWidth="1"/>
    <col min="15113" max="15358" width="9.08984375" style="7"/>
    <col min="15359" max="15359" width="8.453125" style="7" customWidth="1"/>
    <col min="15360" max="15361" width="8.90625" style="7" customWidth="1"/>
    <col min="15362" max="15362" width="15.36328125" style="7" customWidth="1"/>
    <col min="15363" max="15363" width="0.6328125" style="7" customWidth="1"/>
    <col min="15364" max="15364" width="13.08984375" style="7" customWidth="1"/>
    <col min="15365" max="15365" width="8.90625" style="7" customWidth="1"/>
    <col min="15366" max="15366" width="13.6328125" style="7" customWidth="1"/>
    <col min="15367" max="15368" width="8.90625" style="7" customWidth="1"/>
    <col min="15369" max="15614" width="9.08984375" style="7"/>
    <col min="15615" max="15615" width="8.453125" style="7" customWidth="1"/>
    <col min="15616" max="15617" width="8.90625" style="7" customWidth="1"/>
    <col min="15618" max="15618" width="15.36328125" style="7" customWidth="1"/>
    <col min="15619" max="15619" width="0.6328125" style="7" customWidth="1"/>
    <col min="15620" max="15620" width="13.08984375" style="7" customWidth="1"/>
    <col min="15621" max="15621" width="8.90625" style="7" customWidth="1"/>
    <col min="15622" max="15622" width="13.6328125" style="7" customWidth="1"/>
    <col min="15623" max="15624" width="8.90625" style="7" customWidth="1"/>
    <col min="15625" max="15870" width="9.08984375" style="7"/>
    <col min="15871" max="15871" width="8.453125" style="7" customWidth="1"/>
    <col min="15872" max="15873" width="8.90625" style="7" customWidth="1"/>
    <col min="15874" max="15874" width="15.36328125" style="7" customWidth="1"/>
    <col min="15875" max="15875" width="0.6328125" style="7" customWidth="1"/>
    <col min="15876" max="15876" width="13.08984375" style="7" customWidth="1"/>
    <col min="15877" max="15877" width="8.90625" style="7" customWidth="1"/>
    <col min="15878" max="15878" width="13.6328125" style="7" customWidth="1"/>
    <col min="15879" max="15880" width="8.90625" style="7" customWidth="1"/>
    <col min="15881" max="16126" width="9.08984375" style="7"/>
    <col min="16127" max="16127" width="8.453125" style="7" customWidth="1"/>
    <col min="16128" max="16129" width="8.90625" style="7" customWidth="1"/>
    <col min="16130" max="16130" width="15.36328125" style="7" customWidth="1"/>
    <col min="16131" max="16131" width="0.6328125" style="7" customWidth="1"/>
    <col min="16132" max="16132" width="13.08984375" style="7" customWidth="1"/>
    <col min="16133" max="16133" width="8.90625" style="7" customWidth="1"/>
    <col min="16134" max="16134" width="13.6328125" style="7" customWidth="1"/>
    <col min="16135" max="16136" width="8.90625" style="7" customWidth="1"/>
    <col min="16137" max="16383" width="9.08984375" style="7"/>
    <col min="16384" max="16384" width="9.08984375" style="7" customWidth="1"/>
  </cols>
  <sheetData>
    <row r="1" spans="1:13" ht="13.25" customHeight="1" x14ac:dyDescent="0.3">
      <c r="A1" s="6" t="s">
        <v>273</v>
      </c>
    </row>
    <row r="2" spans="1:13" ht="13.25" customHeight="1" x14ac:dyDescent="0.3">
      <c r="C2" s="6" t="s">
        <v>285</v>
      </c>
      <c r="D2" s="10"/>
      <c r="E2" s="11"/>
    </row>
    <row r="3" spans="1:13" ht="13.25" customHeight="1" x14ac:dyDescent="0.3">
      <c r="D3" s="10"/>
      <c r="E3" s="12" t="s">
        <v>216</v>
      </c>
      <c r="F3" s="6"/>
      <c r="G3" s="6"/>
    </row>
    <row r="4" spans="1:13" ht="13.25" customHeight="1" x14ac:dyDescent="0.3">
      <c r="A4" s="6" t="s">
        <v>282</v>
      </c>
      <c r="D4" s="13" t="s">
        <v>217</v>
      </c>
      <c r="E4" s="12" t="s">
        <v>218</v>
      </c>
      <c r="F4" s="6" t="s">
        <v>219</v>
      </c>
      <c r="G4" s="6"/>
    </row>
    <row r="5" spans="1:13" s="82" customFormat="1" ht="19.75" customHeight="1" x14ac:dyDescent="0.3">
      <c r="A5" s="81">
        <v>350200</v>
      </c>
      <c r="B5" s="82" t="s">
        <v>298</v>
      </c>
      <c r="D5" s="14">
        <v>48000</v>
      </c>
      <c r="E5" s="11" t="s">
        <v>274</v>
      </c>
      <c r="F5" s="86" t="s">
        <v>300</v>
      </c>
      <c r="G5" s="83"/>
    </row>
    <row r="6" spans="1:13" s="82" customFormat="1" ht="13.25" customHeight="1" x14ac:dyDescent="0.3">
      <c r="A6" s="81">
        <v>350000</v>
      </c>
      <c r="B6" s="82" t="s">
        <v>304</v>
      </c>
      <c r="D6" s="14">
        <v>1229.5999999999999</v>
      </c>
      <c r="E6" s="11" t="s">
        <v>286</v>
      </c>
      <c r="F6" s="86" t="s">
        <v>287</v>
      </c>
      <c r="G6" s="83"/>
    </row>
    <row r="7" spans="1:13" s="82" customFormat="1" ht="13.25" customHeight="1" x14ac:dyDescent="0.3">
      <c r="A7" s="81">
        <v>350000</v>
      </c>
      <c r="B7" s="82" t="s">
        <v>288</v>
      </c>
      <c r="D7" s="14">
        <v>6651.6</v>
      </c>
      <c r="E7" s="11" t="s">
        <v>286</v>
      </c>
      <c r="F7" s="86" t="s">
        <v>303</v>
      </c>
      <c r="G7" s="83"/>
    </row>
    <row r="8" spans="1:13" s="82" customFormat="1" ht="13.25" customHeight="1" x14ac:dyDescent="0.3">
      <c r="A8" s="81">
        <v>350000</v>
      </c>
      <c r="B8" s="82" t="s">
        <v>289</v>
      </c>
      <c r="D8" s="14">
        <v>1561.34</v>
      </c>
      <c r="E8" s="11" t="s">
        <v>286</v>
      </c>
      <c r="F8" s="82" t="s">
        <v>290</v>
      </c>
      <c r="G8" s="83"/>
    </row>
    <row r="9" spans="1:13" s="82" customFormat="1" ht="13.25" customHeight="1" x14ac:dyDescent="0.3">
      <c r="A9" s="81">
        <v>3500081</v>
      </c>
      <c r="B9" s="82" t="s">
        <v>305</v>
      </c>
      <c r="D9" s="14">
        <v>1675</v>
      </c>
      <c r="E9" s="11" t="s">
        <v>286</v>
      </c>
      <c r="F9" s="82" t="s">
        <v>302</v>
      </c>
      <c r="G9" s="83"/>
    </row>
    <row r="10" spans="1:13" s="82" customFormat="1" ht="13.25" customHeight="1" x14ac:dyDescent="0.3">
      <c r="A10" s="81">
        <v>3521003</v>
      </c>
      <c r="B10" s="82" t="s">
        <v>291</v>
      </c>
      <c r="D10" s="14">
        <v>3000</v>
      </c>
      <c r="E10" s="11" t="s">
        <v>286</v>
      </c>
      <c r="F10" s="82" t="s">
        <v>292</v>
      </c>
      <c r="G10" s="83"/>
    </row>
    <row r="11" spans="1:13" s="82" customFormat="1" ht="13.25" customHeight="1" x14ac:dyDescent="0.3">
      <c r="A11" s="81"/>
      <c r="D11" s="85">
        <f>SUM(D5:D10)</f>
        <v>62117.539999999994</v>
      </c>
      <c r="E11" s="11"/>
      <c r="G11" s="83"/>
    </row>
    <row r="12" spans="1:13" s="82" customFormat="1" ht="13.25" customHeight="1" x14ac:dyDescent="0.3">
      <c r="A12" s="10"/>
      <c r="B12" s="10"/>
      <c r="C12" s="10"/>
      <c r="D12" s="15"/>
      <c r="E12" s="11"/>
      <c r="F12" s="10"/>
      <c r="G12" s="10"/>
      <c r="H12" s="10"/>
      <c r="I12" s="10"/>
      <c r="J12" s="10"/>
      <c r="K12" s="10"/>
    </row>
    <row r="13" spans="1:13" s="82" customFormat="1" ht="13.25" customHeight="1" x14ac:dyDescent="0.3">
      <c r="A13" s="83" t="s">
        <v>220</v>
      </c>
      <c r="D13" s="15"/>
      <c r="E13" s="11"/>
    </row>
    <row r="14" spans="1:13" s="82" customFormat="1" ht="13.25" customHeight="1" x14ac:dyDescent="0.3">
      <c r="A14" s="84" t="s">
        <v>150</v>
      </c>
      <c r="B14" s="82" t="s">
        <v>151</v>
      </c>
      <c r="D14" s="15">
        <v>48000</v>
      </c>
      <c r="E14" s="11" t="s">
        <v>274</v>
      </c>
      <c r="F14" s="16" t="s">
        <v>301</v>
      </c>
    </row>
    <row r="15" spans="1:13" s="82" customFormat="1" ht="13.25" customHeight="1" x14ac:dyDescent="0.3">
      <c r="A15" s="84" t="s">
        <v>154</v>
      </c>
      <c r="B15" s="82" t="s">
        <v>293</v>
      </c>
      <c r="D15" s="15">
        <f>1229.6+3000</f>
        <v>4229.6000000000004</v>
      </c>
      <c r="E15" s="11" t="s">
        <v>286</v>
      </c>
      <c r="F15" s="16" t="s">
        <v>297</v>
      </c>
    </row>
    <row r="16" spans="1:13" s="82" customFormat="1" ht="13.25" customHeight="1" x14ac:dyDescent="0.3">
      <c r="A16" s="84" t="s">
        <v>222</v>
      </c>
      <c r="B16" s="82" t="s">
        <v>294</v>
      </c>
      <c r="D16" s="15">
        <v>6651.6</v>
      </c>
      <c r="E16" s="11" t="s">
        <v>286</v>
      </c>
      <c r="F16" s="82" t="s">
        <v>295</v>
      </c>
      <c r="J16" s="10"/>
      <c r="K16" s="10"/>
      <c r="L16" s="10"/>
      <c r="M16" s="10"/>
    </row>
    <row r="17" spans="1:13" ht="18" customHeight="1" x14ac:dyDescent="0.3">
      <c r="A17" s="84" t="s">
        <v>160</v>
      </c>
      <c r="B17" s="9" t="s">
        <v>224</v>
      </c>
      <c r="C17" s="9"/>
      <c r="D17" s="15">
        <v>1675</v>
      </c>
      <c r="E17" s="11" t="s">
        <v>286</v>
      </c>
      <c r="F17" s="88" t="s">
        <v>296</v>
      </c>
      <c r="G17" s="9"/>
      <c r="H17" s="9"/>
      <c r="I17" s="9"/>
      <c r="J17" s="9"/>
      <c r="K17" s="9"/>
      <c r="L17" s="9"/>
      <c r="M17" s="9"/>
    </row>
    <row r="18" spans="1:13" ht="13.25" customHeight="1" x14ac:dyDescent="0.3">
      <c r="A18" s="84" t="s">
        <v>160</v>
      </c>
      <c r="B18" s="9" t="s">
        <v>224</v>
      </c>
      <c r="C18" s="9"/>
      <c r="D18" s="17">
        <v>1561.34</v>
      </c>
      <c r="E18" s="8" t="s">
        <v>286</v>
      </c>
      <c r="F18" s="7" t="s">
        <v>299</v>
      </c>
    </row>
    <row r="19" spans="1:13" ht="13.25" customHeight="1" x14ac:dyDescent="0.3">
      <c r="D19" s="87">
        <f>SUM(D14:D18)</f>
        <v>62117.539999999994</v>
      </c>
    </row>
    <row r="20" spans="1:13" ht="13.25" customHeight="1" x14ac:dyDescent="0.3">
      <c r="D20" s="17"/>
    </row>
    <row r="21" spans="1:13" ht="13.25" customHeight="1" x14ac:dyDescent="0.3">
      <c r="D21" s="17"/>
    </row>
    <row r="22" spans="1:13" ht="13.25" customHeight="1" x14ac:dyDescent="0.3">
      <c r="D22" s="17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2020-11-10T08:56:24Z</cp:lastPrinted>
  <dcterms:created xsi:type="dcterms:W3CDTF">2017-03-08T11:21:59Z</dcterms:created>
  <dcterms:modified xsi:type="dcterms:W3CDTF">2020-12-11T07:15:06Z</dcterms:modified>
</cp:coreProperties>
</file>