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https://torvavv-my.sharepoint.com/personal/maire_appo_torva_ee/Documents/Documents/2021.a. eelarve koostamine/Eelarve I lugemine/"/>
    </mc:Choice>
  </mc:AlternateContent>
  <xr:revisionPtr revIDLastSave="28" documentId="8_{A30CA7EE-4308-4675-9352-09B7E9CCB313}" xr6:coauthVersionLast="45" xr6:coauthVersionMax="45" xr10:uidLastSave="{7EEC06B1-25FD-4BF8-9E49-8904E392C636}"/>
  <bookViews>
    <workbookView xWindow="-110" yWindow="-110" windowWidth="25820" windowHeight="14020" xr2:uid="{00000000-000D-0000-FFFF-FFFF00000000}"/>
  </bookViews>
  <sheets>
    <sheet name="Tabe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2" i="1" l="1"/>
  <c r="E149" i="1" l="1"/>
  <c r="C48" i="1" l="1"/>
  <c r="D135" i="1" l="1"/>
  <c r="D122" i="1"/>
  <c r="D104" i="1"/>
  <c r="D97" i="1"/>
  <c r="D90" i="1"/>
  <c r="D83" i="1"/>
  <c r="D66" i="1"/>
  <c r="D62" i="1"/>
  <c r="D54" i="1"/>
  <c r="D47" i="1"/>
  <c r="D33" i="1"/>
  <c r="D28" i="1"/>
  <c r="D23" i="1"/>
  <c r="D17" i="1"/>
  <c r="D13" i="1"/>
  <c r="D5" i="1"/>
  <c r="D53" i="1" l="1"/>
  <c r="D22" i="1"/>
  <c r="D4" i="1"/>
  <c r="D32" i="1" l="1"/>
  <c r="D46" i="1" s="1"/>
  <c r="C135" i="1"/>
  <c r="C122" i="1"/>
  <c r="C104" i="1"/>
  <c r="C97" i="1"/>
  <c r="C90" i="1"/>
  <c r="C83" i="1"/>
  <c r="C66" i="1"/>
  <c r="C62" i="1"/>
  <c r="C54" i="1"/>
  <c r="C47" i="1"/>
  <c r="C33" i="1"/>
  <c r="C28" i="1"/>
  <c r="C23" i="1"/>
  <c r="C17" i="1"/>
  <c r="C13" i="1"/>
  <c r="C5" i="1"/>
  <c r="E135" i="1"/>
  <c r="E122" i="1"/>
  <c r="E104" i="1"/>
  <c r="E97" i="1"/>
  <c r="E90" i="1"/>
  <c r="E83" i="1"/>
  <c r="E66" i="1"/>
  <c r="E62" i="1"/>
  <c r="E54" i="1"/>
  <c r="E47" i="1"/>
  <c r="E33" i="1"/>
  <c r="E28" i="1"/>
  <c r="E23" i="1"/>
  <c r="E17" i="1"/>
  <c r="E13" i="1"/>
  <c r="E5" i="1"/>
  <c r="E53" i="1" l="1"/>
  <c r="C22" i="1"/>
  <c r="E22" i="1"/>
  <c r="C4" i="1"/>
  <c r="C53" i="1"/>
  <c r="E4" i="1"/>
  <c r="E32" i="1" l="1"/>
  <c r="E46" i="1" s="1"/>
  <c r="C32" i="1"/>
  <c r="C46" i="1" s="1"/>
</calcChain>
</file>

<file path=xl/sharedStrings.xml><?xml version="1.0" encoding="utf-8"?>
<sst xmlns="http://schemas.openxmlformats.org/spreadsheetml/2006/main" count="274" uniqueCount="273">
  <si>
    <t>PÕHITEGEVUSE TULUD KOKKU</t>
  </si>
  <si>
    <t>30</t>
  </si>
  <si>
    <t>Maksutulud</t>
  </si>
  <si>
    <t>3000</t>
  </si>
  <si>
    <t>Füüsilise isiku tulumaks</t>
  </si>
  <si>
    <t>3030</t>
  </si>
  <si>
    <t>Maamaks</t>
  </si>
  <si>
    <t>3034</t>
  </si>
  <si>
    <t>Loomapidamismaks</t>
  </si>
  <si>
    <t>3044</t>
  </si>
  <si>
    <t>Reklaamimaks</t>
  </si>
  <si>
    <t>3045</t>
  </si>
  <si>
    <t>Teede ja tänavate sulgemise maks</t>
  </si>
  <si>
    <t>3047</t>
  </si>
  <si>
    <t>Parkimistasu</t>
  </si>
  <si>
    <t>32</t>
  </si>
  <si>
    <t>Tulud kaupade ja teenuste müügist</t>
  </si>
  <si>
    <t>Saadavad toetused tegevuskuludeks</t>
  </si>
  <si>
    <t>35200</t>
  </si>
  <si>
    <t>Tasandusfond</t>
  </si>
  <si>
    <t>35201</t>
  </si>
  <si>
    <t xml:space="preserve">Toetusfond </t>
  </si>
  <si>
    <t>3500, 352</t>
  </si>
  <si>
    <t>Muud saadud toetused tegevuskuludeks</t>
  </si>
  <si>
    <t xml:space="preserve">Muud tegevustulud </t>
  </si>
  <si>
    <t>38250, 38251</t>
  </si>
  <si>
    <t>Kaevandamisõiguse tasu</t>
  </si>
  <si>
    <t>38252, 38254</t>
  </si>
  <si>
    <t>Laekumine vee erikasutusest</t>
  </si>
  <si>
    <t>3882</t>
  </si>
  <si>
    <t>Saastetasud ja keskkonnale tekitatud kahju hüvitis</t>
  </si>
  <si>
    <t>3880, 3888</t>
  </si>
  <si>
    <t>PÕHITEGEVUSE KULUD KOKKU</t>
  </si>
  <si>
    <t>Antud toetused tegevuskuludeks</t>
  </si>
  <si>
    <t>40</t>
  </si>
  <si>
    <t>Subsiidiumid ettevõtlusega tegelevatele isikutele</t>
  </si>
  <si>
    <t>413</t>
  </si>
  <si>
    <t>Sotsiaalabitoetused ja muud toetused füüsilistele isikutele</t>
  </si>
  <si>
    <t>Sihtotstarbelised toetused tegevuskuludeks</t>
  </si>
  <si>
    <t>452</t>
  </si>
  <si>
    <t>Mittesihtotstarbelised toetused</t>
  </si>
  <si>
    <t>Muud tegevuskulud</t>
  </si>
  <si>
    <t>50</t>
  </si>
  <si>
    <t>Tööjõukulud</t>
  </si>
  <si>
    <t>55</t>
  </si>
  <si>
    <t>Majandamiskulud</t>
  </si>
  <si>
    <t>60</t>
  </si>
  <si>
    <t>Muud kulud</t>
  </si>
  <si>
    <t>PÕHITEGEVUSE TULEM</t>
  </si>
  <si>
    <t>INVESTEERIMISTEGEVUS KOKKU</t>
  </si>
  <si>
    <t>381</t>
  </si>
  <si>
    <t>Põhivara müük (+)</t>
  </si>
  <si>
    <t>15</t>
  </si>
  <si>
    <t>Põhivara soetus (-)</t>
  </si>
  <si>
    <t>3502</t>
  </si>
  <si>
    <t>4502</t>
  </si>
  <si>
    <t>1502</t>
  </si>
  <si>
    <t>Osaluste müük (+)</t>
  </si>
  <si>
    <t>1501</t>
  </si>
  <si>
    <t>Osaluste soetus (-)</t>
  </si>
  <si>
    <t>1512</t>
  </si>
  <si>
    <t>Muude aktsiate ja osade müük (+)</t>
  </si>
  <si>
    <t>1511</t>
  </si>
  <si>
    <t>Muude aktsiate ja osade soetus (-)</t>
  </si>
  <si>
    <t>1532</t>
  </si>
  <si>
    <t>Tagasilaekuvad laenud (+)</t>
  </si>
  <si>
    <t>1531</t>
  </si>
  <si>
    <t>Antavad laenud (-)</t>
  </si>
  <si>
    <t>655</t>
  </si>
  <si>
    <t>Finantstulud (+)</t>
  </si>
  <si>
    <t>650</t>
  </si>
  <si>
    <t>Finantstkulud (-)</t>
  </si>
  <si>
    <t>EELARVE TULEM (ÜLEJÄÄK (+) / PUUDUJÄÄK (-))</t>
  </si>
  <si>
    <t>FINANTSEERIMISTEGEVUS</t>
  </si>
  <si>
    <t>2585</t>
  </si>
  <si>
    <t>Kohustuste võtmine (+)</t>
  </si>
  <si>
    <t>2586</t>
  </si>
  <si>
    <t>Kohustuste tasumine (-)</t>
  </si>
  <si>
    <t>100</t>
  </si>
  <si>
    <t>LIKVIIDSETE VARADE MUUTUS (+ suurenemine, - vähenemine)</t>
  </si>
  <si>
    <t>NÕUETE JA KOHUSTUSTE SALDODE MUUTUS (tekkepõhise e/a korral) (+/-)</t>
  </si>
  <si>
    <t>PÕHITEGEVUSE KULUDE JA INVESTEERIMISTEGEVUSE VÄLJAMINEKUTE JAOTUS TEGEVUSALADE JÄRGI</t>
  </si>
  <si>
    <t>01</t>
  </si>
  <si>
    <t>Üldised valitsussektori teenused</t>
  </si>
  <si>
    <t>01111</t>
  </si>
  <si>
    <t>Valla- ja linnavolikogu</t>
  </si>
  <si>
    <t>01112</t>
  </si>
  <si>
    <t>Valla- ja linnavalitsus</t>
  </si>
  <si>
    <t>01114</t>
  </si>
  <si>
    <t>Reservfond</t>
  </si>
  <si>
    <t>01600</t>
  </si>
  <si>
    <t xml:space="preserve">Muud üldised valitsussektori teenused  </t>
  </si>
  <si>
    <t>01700</t>
  </si>
  <si>
    <t>Valitsussektori võla teenindamine</t>
  </si>
  <si>
    <t>Ülalnimetamata üldised valitsussektori kulud kokku</t>
  </si>
  <si>
    <t>02</t>
  </si>
  <si>
    <t>Riigikaitse</t>
  </si>
  <si>
    <t>03</t>
  </si>
  <si>
    <t>Avalik kord ja julgeolek</t>
  </si>
  <si>
    <t>03100</t>
  </si>
  <si>
    <t>Politsei</t>
  </si>
  <si>
    <t>03200</t>
  </si>
  <si>
    <t>Päästeteenused</t>
  </si>
  <si>
    <t>Muu avalik kord ja julgeolek kokku</t>
  </si>
  <si>
    <t>04</t>
  </si>
  <si>
    <t>Majandus</t>
  </si>
  <si>
    <t>04350</t>
  </si>
  <si>
    <t>Elektrienergia</t>
  </si>
  <si>
    <t>04360</t>
  </si>
  <si>
    <t>Muu energia- ja soojamajandus</t>
  </si>
  <si>
    <t>04510</t>
  </si>
  <si>
    <t>Maanteetransport (vallateede- ja tänavate korrashoid)</t>
  </si>
  <si>
    <t>04710</t>
  </si>
  <si>
    <t>Kaubandus ja laondus</t>
  </si>
  <si>
    <t>04730</t>
  </si>
  <si>
    <t>Turism</t>
  </si>
  <si>
    <t>04740</t>
  </si>
  <si>
    <t>Üldmajanduslikud arendusprojektid</t>
  </si>
  <si>
    <t>04900</t>
  </si>
  <si>
    <t>Muu majandus (sh.majanduse haldamine)</t>
  </si>
  <si>
    <t>Ülalnimetamata majandus kokku</t>
  </si>
  <si>
    <t>05</t>
  </si>
  <si>
    <t>Keskkonnakaitse</t>
  </si>
  <si>
    <t>05100</t>
  </si>
  <si>
    <t>Jäätmekäitlus (prügivedu)</t>
  </si>
  <si>
    <t>05200</t>
  </si>
  <si>
    <t>Heitveekäitlus</t>
  </si>
  <si>
    <t>05300</t>
  </si>
  <si>
    <t>Saaste vähendamine</t>
  </si>
  <si>
    <t>05400</t>
  </si>
  <si>
    <t>Bioloogilise mitmekesisuse ja maastiku kaitse, haljastus</t>
  </si>
  <si>
    <t>Ülalnimetamata keskkonnakaitse kulud kokku</t>
  </si>
  <si>
    <t>06</t>
  </si>
  <si>
    <t>Elamu- ja kommunaalmajandus</t>
  </si>
  <si>
    <t>06100</t>
  </si>
  <si>
    <t>Elamumajanduse arendamine</t>
  </si>
  <si>
    <t>06200</t>
  </si>
  <si>
    <t>Kommunaalmajanduse arendamine</t>
  </si>
  <si>
    <t>06300</t>
  </si>
  <si>
    <t>Veevarustus</t>
  </si>
  <si>
    <t>06400</t>
  </si>
  <si>
    <t>Tänavavalgustus</t>
  </si>
  <si>
    <t>06605</t>
  </si>
  <si>
    <t>Muu elamu- ja kommunaalmajanduse tegevus</t>
  </si>
  <si>
    <t>Ülalnimetamata elamu-ja kommunaalmajanduse kulud kokku</t>
  </si>
  <si>
    <t>07</t>
  </si>
  <si>
    <t>Tervishoid</t>
  </si>
  <si>
    <t>Ülalnimetamata tervishoiukulud  kokku</t>
  </si>
  <si>
    <t>08</t>
  </si>
  <si>
    <t>Vaba aeg, kultuur ja religioon</t>
  </si>
  <si>
    <t>08102</t>
  </si>
  <si>
    <t>Sport</t>
  </si>
  <si>
    <t>08103</t>
  </si>
  <si>
    <t>Puhkepargid ja -baasid</t>
  </si>
  <si>
    <t>08107</t>
  </si>
  <si>
    <t>Noorsootöö ja noortekeskused</t>
  </si>
  <si>
    <t>08109</t>
  </si>
  <si>
    <t>Vaba aja üritused</t>
  </si>
  <si>
    <t>08201</t>
  </si>
  <si>
    <t>Raamatukogud</t>
  </si>
  <si>
    <t>08202</t>
  </si>
  <si>
    <t>08203</t>
  </si>
  <si>
    <t>Muuseumid</t>
  </si>
  <si>
    <t>08234</t>
  </si>
  <si>
    <t>Teatrid</t>
  </si>
  <si>
    <t>08235</t>
  </si>
  <si>
    <t>Audiovisuaal, sh kinod</t>
  </si>
  <si>
    <t>08300</t>
  </si>
  <si>
    <t>Ringhäälingu- ja kirjastamisteenused</t>
  </si>
  <si>
    <t>08400</t>
  </si>
  <si>
    <t>Religiooni- ja muud ühiskonnateenused</t>
  </si>
  <si>
    <t>08600</t>
  </si>
  <si>
    <t>Muu vaba aeg, kultuur, religioon, sh. haldus</t>
  </si>
  <si>
    <t>09</t>
  </si>
  <si>
    <t>Haridus</t>
  </si>
  <si>
    <t>09110</t>
  </si>
  <si>
    <t>Alusharidus (lasteaiad)</t>
  </si>
  <si>
    <t>09210-09221</t>
  </si>
  <si>
    <t>Üldhariduskoolid, sh LAK</t>
  </si>
  <si>
    <t>09600</t>
  </si>
  <si>
    <t>Koolitransport</t>
  </si>
  <si>
    <t>09601</t>
  </si>
  <si>
    <t>Koolitoit</t>
  </si>
  <si>
    <t>09602</t>
  </si>
  <si>
    <t>Öömaja</t>
  </si>
  <si>
    <t>10</t>
  </si>
  <si>
    <t>Sotsiaalne kaitse</t>
  </si>
  <si>
    <t>10110</t>
  </si>
  <si>
    <t>Haigete sotsiaalne kaitse</t>
  </si>
  <si>
    <t>10120</t>
  </si>
  <si>
    <t>Puuetega inimeste sotsiaalhoolekande asutused</t>
  </si>
  <si>
    <t>10121</t>
  </si>
  <si>
    <t>Muu puuetega inimeste sotsiaalne kaitse</t>
  </si>
  <si>
    <t>10200</t>
  </si>
  <si>
    <t>Eakate sotsiaalhoolekande asutused</t>
  </si>
  <si>
    <t>10201</t>
  </si>
  <si>
    <t>Muu eakate sotsiaalne kaitse</t>
  </si>
  <si>
    <t>10300</t>
  </si>
  <si>
    <t>Toitjakaotanute sotsiaalne kaitse</t>
  </si>
  <si>
    <t>10400</t>
  </si>
  <si>
    <t>Laste ja noorte sotsiaalhoolekande asutused</t>
  </si>
  <si>
    <t>10402</t>
  </si>
  <si>
    <t>Muu perekondade ja laste sotsiaalne kaitse</t>
  </si>
  <si>
    <t>10500</t>
  </si>
  <si>
    <t>Töötute sotsiaalne kaitse</t>
  </si>
  <si>
    <t>10600</t>
  </si>
  <si>
    <t>Eluasemeteenused sotsiaalsetele riskirühmadele</t>
  </si>
  <si>
    <t>10700</t>
  </si>
  <si>
    <t>Riskirühmade sotsiaalhoolekande asutused</t>
  </si>
  <si>
    <t>10701</t>
  </si>
  <si>
    <t>Riiklik toimetulekutoetus</t>
  </si>
  <si>
    <t>10702</t>
  </si>
  <si>
    <t>Muu sotsiaalsete riskirühmade kaitse</t>
  </si>
  <si>
    <t>10900</t>
  </si>
  <si>
    <t>Muu sotsiaalne kaitse, sh. sotsiaalse kaitse haldus</t>
  </si>
  <si>
    <t>Ülalnimetamata sotsiaalse kaitse kulud kokku</t>
  </si>
  <si>
    <t>09510</t>
  </si>
  <si>
    <t>05101</t>
  </si>
  <si>
    <t>Rahvakultuur</t>
  </si>
  <si>
    <t>45</t>
  </si>
  <si>
    <t>04120</t>
  </si>
  <si>
    <t>Ettevõtluse arengu toetamine, stardiabi</t>
  </si>
  <si>
    <t>04210</t>
  </si>
  <si>
    <t>Põllumajandus</t>
  </si>
  <si>
    <t>04220</t>
  </si>
  <si>
    <t>Metsamajandus</t>
  </si>
  <si>
    <t>04230</t>
  </si>
  <si>
    <t>Kalandus ja jahindus</t>
  </si>
  <si>
    <t>04512</t>
  </si>
  <si>
    <t>Ühistranspordi korraldus</t>
  </si>
  <si>
    <t>04520</t>
  </si>
  <si>
    <t>Veetransport</t>
  </si>
  <si>
    <t>04540</t>
  </si>
  <si>
    <t>Õhutransport</t>
  </si>
  <si>
    <t>04600</t>
  </si>
  <si>
    <t>Side</t>
  </si>
  <si>
    <t>Avalike alade puhastus</t>
  </si>
  <si>
    <t>07110</t>
  </si>
  <si>
    <t>Farmaatsiatooted - apteegid</t>
  </si>
  <si>
    <t>07200</t>
  </si>
  <si>
    <t>Ambulatoorsed teenused  (kiirabi)</t>
  </si>
  <si>
    <t>07300</t>
  </si>
  <si>
    <t>Haiglateenused</t>
  </si>
  <si>
    <t>07400</t>
  </si>
  <si>
    <t>Avalikud tervishoiuteenused</t>
  </si>
  <si>
    <t>07600</t>
  </si>
  <si>
    <t>Muu tervishoid, sh. tervishoiu haldamine</t>
  </si>
  <si>
    <t>08236</t>
  </si>
  <si>
    <t>Muusika (kontsertorganisatsioonid)</t>
  </si>
  <si>
    <t>08207</t>
  </si>
  <si>
    <t>Muinsuskaitse</t>
  </si>
  <si>
    <t>08210</t>
  </si>
  <si>
    <t>Loomaaed</t>
  </si>
  <si>
    <t>08211</t>
  </si>
  <si>
    <t>Botaanikaaed</t>
  </si>
  <si>
    <t>09222, 09223</t>
  </si>
  <si>
    <t>Kutseõppeasutused</t>
  </si>
  <si>
    <t>09400</t>
  </si>
  <si>
    <t>Kolmanda taseme haridus - kõrgkoolid</t>
  </si>
  <si>
    <t>09500</t>
  </si>
  <si>
    <t xml:space="preserve">Taseme alusel mittemääratletav haridus </t>
  </si>
  <si>
    <t>Noorte huviharidus ja huvitegevus</t>
  </si>
  <si>
    <t>09609</t>
  </si>
  <si>
    <t>Muud hariduse abiteenused</t>
  </si>
  <si>
    <t>09800</t>
  </si>
  <si>
    <t>Muu haridus, sh. hariduse haldus</t>
  </si>
  <si>
    <t>Ülalnimetamata hariduse kulud kokku</t>
  </si>
  <si>
    <t>2020 eelarve</t>
  </si>
  <si>
    <t>Põhivara soetuseks saadav sihtfin (+)</t>
  </si>
  <si>
    <t>Põhivara soetuseks antav sihtfin (-)</t>
  </si>
  <si>
    <t>TÕRVA VALD 2021.a eelarve eelnõu</t>
  </si>
  <si>
    <t xml:space="preserve">2019 tegelik </t>
  </si>
  <si>
    <t>2021 eelarve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</si>
</sst>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b/>
      <sz val="9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sz val="9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0"/>
      <color indexed="8"/>
      <name val="Times New Roman"/>
      <family val="1"/>
      <charset val="186"/>
    </font>
    <font>
      <sz val="11"/>
      <name val="Arial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31"/>
      </top>
      <bottom style="thin">
        <color indexed="3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17" fillId="0" borderId="0"/>
  </cellStyleXfs>
  <cellXfs count="81">
    <xf numFmtId="0" fontId="0" fillId="0" borderId="0" xfId="0"/>
    <xf numFmtId="49" fontId="5" fillId="0" borderId="0" xfId="0" applyNumberFormat="1" applyFont="1" applyFill="1" applyAlignment="1"/>
    <xf numFmtId="49" fontId="6" fillId="0" borderId="0" xfId="0" applyNumberFormat="1" applyFont="1" applyFill="1" applyAlignment="1"/>
    <xf numFmtId="4" fontId="5" fillId="0" borderId="1" xfId="2" applyNumberFormat="1" applyFont="1" applyFill="1" applyBorder="1" applyAlignment="1" applyProtection="1"/>
    <xf numFmtId="4" fontId="4" fillId="0" borderId="1" xfId="1" applyNumberFormat="1" applyFont="1" applyFill="1" applyBorder="1"/>
    <xf numFmtId="4" fontId="4" fillId="0" borderId="1" xfId="1" applyNumberFormat="1" applyFont="1" applyBorder="1"/>
    <xf numFmtId="2" fontId="5" fillId="0" borderId="0" xfId="0" applyNumberFormat="1" applyFont="1" applyFill="1" applyAlignment="1">
      <alignment horizontal="right"/>
    </xf>
    <xf numFmtId="4" fontId="5" fillId="0" borderId="3" xfId="2" applyNumberFormat="1" applyFont="1" applyFill="1" applyBorder="1" applyAlignment="1" applyProtection="1"/>
    <xf numFmtId="4" fontId="4" fillId="0" borderId="3" xfId="2" applyNumberFormat="1" applyFont="1" applyFill="1" applyBorder="1" applyAlignment="1" applyProtection="1"/>
    <xf numFmtId="4" fontId="4" fillId="0" borderId="1" xfId="2" applyNumberFormat="1" applyFont="1" applyFill="1" applyBorder="1" applyAlignment="1" applyProtection="1"/>
    <xf numFmtId="4" fontId="6" fillId="0" borderId="3" xfId="2" applyNumberFormat="1" applyFont="1" applyFill="1" applyBorder="1" applyProtection="1">
      <protection locked="0"/>
    </xf>
    <xf numFmtId="4" fontId="6" fillId="0" borderId="4" xfId="2" applyNumberFormat="1" applyFont="1" applyFill="1" applyBorder="1" applyProtection="1">
      <protection locked="0"/>
    </xf>
    <xf numFmtId="4" fontId="1" fillId="0" borderId="4" xfId="1" applyNumberFormat="1" applyFont="1" applyFill="1" applyBorder="1" applyProtection="1">
      <protection locked="0"/>
    </xf>
    <xf numFmtId="4" fontId="1" fillId="3" borderId="1" xfId="1" applyNumberFormat="1" applyFont="1" applyFill="1" applyBorder="1"/>
    <xf numFmtId="4" fontId="4" fillId="0" borderId="4" xfId="2" applyNumberFormat="1" applyFont="1" applyFill="1" applyBorder="1" applyAlignment="1" applyProtection="1"/>
    <xf numFmtId="4" fontId="8" fillId="0" borderId="0" xfId="0" applyNumberFormat="1" applyFont="1"/>
    <xf numFmtId="49" fontId="5" fillId="2" borderId="1" xfId="0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/>
    </xf>
    <xf numFmtId="4" fontId="5" fillId="0" borderId="2" xfId="2" applyNumberFormat="1" applyFont="1" applyFill="1" applyBorder="1" applyAlignment="1" applyProtection="1"/>
    <xf numFmtId="4" fontId="4" fillId="0" borderId="2" xfId="2" applyNumberFormat="1" applyFont="1" applyFill="1" applyBorder="1" applyAlignment="1" applyProtection="1"/>
    <xf numFmtId="4" fontId="4" fillId="0" borderId="4" xfId="1" applyNumberFormat="1" applyFont="1" applyFill="1" applyBorder="1" applyProtection="1">
      <protection locked="0"/>
    </xf>
    <xf numFmtId="4" fontId="4" fillId="0" borderId="2" xfId="1" applyNumberFormat="1" applyFont="1" applyBorder="1" applyAlignment="1" applyProtection="1"/>
    <xf numFmtId="49" fontId="5" fillId="0" borderId="5" xfId="0" applyNumberFormat="1" applyFont="1" applyFill="1" applyBorder="1" applyAlignment="1">
      <alignment horizontal="left" wrapText="1"/>
    </xf>
    <xf numFmtId="49" fontId="5" fillId="0" borderId="6" xfId="0" applyNumberFormat="1" applyFont="1" applyFill="1" applyBorder="1" applyAlignment="1">
      <alignment horizontal="left" wrapText="1"/>
    </xf>
    <xf numFmtId="49" fontId="6" fillId="0" borderId="7" xfId="0" applyNumberFormat="1" applyFont="1" applyFill="1" applyBorder="1" applyAlignment="1">
      <alignment horizontal="left" wrapText="1"/>
    </xf>
    <xf numFmtId="49" fontId="5" fillId="0" borderId="8" xfId="0" applyNumberFormat="1" applyFont="1" applyFill="1" applyBorder="1" applyAlignment="1">
      <alignment horizontal="left" wrapText="1"/>
    </xf>
    <xf numFmtId="49" fontId="5" fillId="0" borderId="3" xfId="0" applyNumberFormat="1" applyFont="1" applyFill="1" applyBorder="1" applyAlignment="1">
      <alignment horizontal="left" wrapText="1"/>
    </xf>
    <xf numFmtId="49" fontId="5" fillId="0" borderId="9" xfId="0" applyNumberFormat="1" applyFont="1" applyFill="1" applyBorder="1" applyAlignment="1">
      <alignment horizontal="left" wrapText="1"/>
    </xf>
    <xf numFmtId="49" fontId="6" fillId="0" borderId="10" xfId="0" applyNumberFormat="1" applyFont="1" applyFill="1" applyBorder="1" applyAlignment="1">
      <alignment horizontal="left" wrapText="1"/>
    </xf>
    <xf numFmtId="49" fontId="13" fillId="0" borderId="7" xfId="0" applyNumberFormat="1" applyFont="1" applyFill="1" applyBorder="1" applyAlignment="1">
      <alignment horizontal="left" wrapText="1"/>
    </xf>
    <xf numFmtId="49" fontId="6" fillId="0" borderId="11" xfId="0" applyNumberFormat="1" applyFont="1" applyFill="1" applyBorder="1" applyAlignment="1">
      <alignment horizontal="left" wrapText="1"/>
    </xf>
    <xf numFmtId="49" fontId="10" fillId="0" borderId="7" xfId="0" applyNumberFormat="1" applyFont="1" applyFill="1" applyBorder="1" applyAlignment="1">
      <alignment horizontal="left" wrapText="1"/>
    </xf>
    <xf numFmtId="49" fontId="10" fillId="0" borderId="7" xfId="0" applyNumberFormat="1" applyFont="1" applyFill="1" applyBorder="1" applyAlignment="1">
      <alignment horizontal="left"/>
    </xf>
    <xf numFmtId="49" fontId="11" fillId="0" borderId="7" xfId="0" applyNumberFormat="1" applyFont="1" applyFill="1" applyBorder="1" applyAlignment="1">
      <alignment horizontal="left" wrapText="1"/>
    </xf>
    <xf numFmtId="49" fontId="9" fillId="0" borderId="9" xfId="0" applyNumberFormat="1" applyFont="1" applyFill="1" applyBorder="1" applyAlignment="1">
      <alignment horizontal="left" wrapText="1"/>
    </xf>
    <xf numFmtId="49" fontId="7" fillId="0" borderId="10" xfId="0" applyNumberFormat="1" applyFont="1" applyFill="1" applyBorder="1" applyAlignment="1">
      <alignment horizontal="right" wrapText="1"/>
    </xf>
    <xf numFmtId="49" fontId="12" fillId="0" borderId="9" xfId="0" applyNumberFormat="1" applyFont="1" applyFill="1" applyBorder="1" applyAlignment="1">
      <alignment horizontal="left" wrapText="1"/>
    </xf>
    <xf numFmtId="4" fontId="6" fillId="0" borderId="7" xfId="2" applyNumberFormat="1" applyFont="1" applyFill="1" applyBorder="1" applyProtection="1">
      <protection locked="0"/>
    </xf>
    <xf numFmtId="4" fontId="1" fillId="0" borderId="7" xfId="2" applyNumberFormat="1" applyFont="1" applyFill="1" applyBorder="1" applyAlignment="1" applyProtection="1">
      <protection locked="0"/>
    </xf>
    <xf numFmtId="4" fontId="1" fillId="0" borderId="7" xfId="2" applyNumberFormat="1" applyFont="1" applyFill="1" applyBorder="1" applyAlignment="1" applyProtection="1"/>
    <xf numFmtId="4" fontId="1" fillId="0" borderId="7" xfId="1" applyNumberFormat="1" applyFont="1" applyBorder="1"/>
    <xf numFmtId="4" fontId="1" fillId="0" borderId="7" xfId="1" applyNumberFormat="1" applyFont="1" applyBorder="1" applyAlignment="1" applyProtection="1">
      <protection locked="0"/>
    </xf>
    <xf numFmtId="4" fontId="6" fillId="0" borderId="11" xfId="2" applyNumberFormat="1" applyFont="1" applyFill="1" applyBorder="1" applyProtection="1">
      <protection locked="0"/>
    </xf>
    <xf numFmtId="49" fontId="6" fillId="0" borderId="12" xfId="0" applyNumberFormat="1" applyFont="1" applyFill="1" applyBorder="1" applyAlignment="1">
      <alignment horizontal="left" wrapText="1"/>
    </xf>
    <xf numFmtId="4" fontId="6" fillId="0" borderId="12" xfId="2" applyNumberFormat="1" applyFont="1" applyFill="1" applyBorder="1" applyProtection="1">
      <protection locked="0"/>
    </xf>
    <xf numFmtId="49" fontId="5" fillId="0" borderId="1" xfId="0" applyNumberFormat="1" applyFont="1" applyFill="1" applyBorder="1" applyAlignment="1">
      <alignment horizontal="left" wrapText="1"/>
    </xf>
    <xf numFmtId="49" fontId="6" fillId="0" borderId="13" xfId="0" applyNumberFormat="1" applyFont="1" applyFill="1" applyBorder="1" applyAlignment="1">
      <alignment horizontal="left" wrapText="1"/>
    </xf>
    <xf numFmtId="4" fontId="6" fillId="0" borderId="13" xfId="2" applyNumberFormat="1" applyFont="1" applyFill="1" applyBorder="1" applyProtection="1">
      <protection locked="0"/>
    </xf>
    <xf numFmtId="4" fontId="5" fillId="0" borderId="1" xfId="2" applyNumberFormat="1" applyFont="1" applyFill="1" applyBorder="1" applyProtection="1">
      <protection locked="0"/>
    </xf>
    <xf numFmtId="0" fontId="15" fillId="0" borderId="0" xfId="0" applyFont="1"/>
    <xf numFmtId="49" fontId="10" fillId="0" borderId="13" xfId="0" applyNumberFormat="1" applyFont="1" applyFill="1" applyBorder="1" applyAlignment="1">
      <alignment horizontal="left" wrapText="1"/>
    </xf>
    <xf numFmtId="4" fontId="1" fillId="0" borderId="13" xfId="2" applyNumberFormat="1" applyFont="1" applyFill="1" applyBorder="1" applyAlignment="1" applyProtection="1">
      <protection locked="0"/>
    </xf>
    <xf numFmtId="49" fontId="10" fillId="0" borderId="12" xfId="0" applyNumberFormat="1" applyFont="1" applyFill="1" applyBorder="1" applyAlignment="1">
      <alignment horizontal="left" wrapText="1"/>
    </xf>
    <xf numFmtId="49" fontId="12" fillId="0" borderId="1" xfId="0" applyNumberFormat="1" applyFont="1" applyFill="1" applyBorder="1" applyAlignment="1">
      <alignment horizontal="left" wrapText="1"/>
    </xf>
    <xf numFmtId="4" fontId="1" fillId="0" borderId="13" xfId="1" applyNumberFormat="1" applyFont="1" applyFill="1" applyBorder="1" applyProtection="1">
      <protection locked="0"/>
    </xf>
    <xf numFmtId="49" fontId="11" fillId="0" borderId="12" xfId="0" applyNumberFormat="1" applyFont="1" applyFill="1" applyBorder="1" applyAlignment="1">
      <alignment horizontal="right"/>
    </xf>
    <xf numFmtId="49" fontId="16" fillId="2" borderId="1" xfId="0" applyNumberFormat="1" applyFont="1" applyFill="1" applyBorder="1" applyAlignment="1">
      <alignment horizontal="center" vertical="center" wrapText="1"/>
    </xf>
    <xf numFmtId="49" fontId="10" fillId="0" borderId="7" xfId="0" applyNumberFormat="1" applyFont="1" applyFill="1" applyBorder="1" applyAlignment="1">
      <alignment wrapText="1"/>
    </xf>
    <xf numFmtId="49" fontId="5" fillId="0" borderId="1" xfId="0" applyNumberFormat="1" applyFont="1" applyFill="1" applyBorder="1" applyAlignment="1">
      <alignment horizontal="left"/>
    </xf>
    <xf numFmtId="49" fontId="5" fillId="0" borderId="5" xfId="0" applyNumberFormat="1" applyFont="1" applyFill="1" applyBorder="1" applyAlignment="1">
      <alignment horizontal="left"/>
    </xf>
    <xf numFmtId="49" fontId="9" fillId="0" borderId="1" xfId="0" applyNumberFormat="1" applyFont="1" applyFill="1" applyBorder="1" applyAlignment="1">
      <alignment horizontal="left"/>
    </xf>
    <xf numFmtId="49" fontId="9" fillId="0" borderId="7" xfId="0" applyNumberFormat="1" applyFont="1" applyFill="1" applyBorder="1" applyAlignment="1">
      <alignment horizontal="left"/>
    </xf>
    <xf numFmtId="49" fontId="10" fillId="0" borderId="11" xfId="0" applyNumberFormat="1" applyFont="1" applyFill="1" applyBorder="1" applyAlignment="1">
      <alignment horizontal="left"/>
    </xf>
    <xf numFmtId="49" fontId="6" fillId="0" borderId="7" xfId="0" applyNumberFormat="1" applyFont="1" applyFill="1" applyBorder="1" applyAlignment="1">
      <alignment horizontal="left"/>
    </xf>
    <xf numFmtId="49" fontId="13" fillId="0" borderId="7" xfId="0" applyNumberFormat="1" applyFont="1" applyFill="1" applyBorder="1" applyAlignment="1">
      <alignment horizontal="left"/>
    </xf>
    <xf numFmtId="4" fontId="0" fillId="0" borderId="0" xfId="0" applyNumberFormat="1"/>
    <xf numFmtId="49" fontId="6" fillId="0" borderId="12" xfId="0" applyNumberFormat="1" applyFont="1" applyFill="1" applyBorder="1" applyAlignment="1">
      <alignment horizontal="left"/>
    </xf>
    <xf numFmtId="49" fontId="11" fillId="0" borderId="7" xfId="0" applyNumberFormat="1" applyFont="1" applyFill="1" applyBorder="1" applyAlignment="1">
      <alignment horizontal="left"/>
    </xf>
    <xf numFmtId="49" fontId="5" fillId="0" borderId="6" xfId="0" applyNumberFormat="1" applyFont="1" applyFill="1" applyBorder="1" applyAlignment="1">
      <alignment horizontal="left"/>
    </xf>
    <xf numFmtId="4" fontId="4" fillId="0" borderId="3" xfId="2" applyNumberFormat="1" applyFont="1" applyFill="1" applyBorder="1" applyProtection="1">
      <protection locked="0"/>
    </xf>
    <xf numFmtId="0" fontId="4" fillId="0" borderId="3" xfId="1" applyFont="1" applyBorder="1"/>
    <xf numFmtId="4" fontId="4" fillId="0" borderId="1" xfId="1" applyNumberFormat="1" applyFont="1" applyBorder="1" applyProtection="1"/>
    <xf numFmtId="49" fontId="10" fillId="0" borderId="13" xfId="0" applyNumberFormat="1" applyFont="1" applyFill="1" applyBorder="1" applyAlignment="1">
      <alignment horizontal="left"/>
    </xf>
    <xf numFmtId="4" fontId="1" fillId="0" borderId="13" xfId="1" applyNumberFormat="1" applyFont="1" applyBorder="1" applyAlignment="1" applyProtection="1"/>
    <xf numFmtId="4" fontId="4" fillId="0" borderId="1" xfId="1" applyNumberFormat="1" applyFont="1" applyBorder="1" applyAlignment="1" applyProtection="1"/>
    <xf numFmtId="49" fontId="10" fillId="0" borderId="12" xfId="0" applyNumberFormat="1" applyFont="1" applyFill="1" applyBorder="1" applyAlignment="1">
      <alignment horizontal="left"/>
    </xf>
    <xf numFmtId="49" fontId="11" fillId="0" borderId="13" xfId="0" applyNumberFormat="1" applyFont="1" applyFill="1" applyBorder="1" applyAlignment="1">
      <alignment horizontal="left" wrapText="1"/>
    </xf>
    <xf numFmtId="4" fontId="1" fillId="0" borderId="13" xfId="1" applyNumberFormat="1" applyFont="1" applyBorder="1" applyAlignment="1" applyProtection="1">
      <protection locked="0"/>
    </xf>
    <xf numFmtId="49" fontId="11" fillId="0" borderId="12" xfId="0" applyNumberFormat="1" applyFont="1" applyFill="1" applyBorder="1" applyAlignment="1">
      <alignment horizontal="left"/>
    </xf>
    <xf numFmtId="0" fontId="14" fillId="0" borderId="13" xfId="2" applyFont="1" applyFill="1" applyBorder="1" applyAlignment="1">
      <alignment horizontal="left"/>
    </xf>
    <xf numFmtId="49" fontId="9" fillId="0" borderId="8" xfId="0" applyNumberFormat="1" applyFont="1" applyFill="1" applyBorder="1" applyAlignment="1">
      <alignment horizontal="left"/>
    </xf>
  </cellXfs>
  <cellStyles count="4">
    <cellStyle name="Normaallaad" xfId="0" builtinId="0"/>
    <cellStyle name="Normal" xfId="3" xr:uid="{18F7DD7A-D036-4D1E-B103-230F36A67991}"/>
    <cellStyle name="Normal 2" xfId="1" xr:uid="{00000000-0005-0000-0000-000001000000}"/>
    <cellStyle name="Normal_Sheet1 2" xfId="2" xr:uid="{00000000-0005-0000-0000-000002000000}"/>
  </cellStyles>
  <dxfs count="3"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0"/>
  <sheetViews>
    <sheetView tabSelected="1" zoomScale="130" zoomScaleNormal="130" workbookViewId="0">
      <selection activeCell="C52" sqref="C52"/>
    </sheetView>
  </sheetViews>
  <sheetFormatPr defaultRowHeight="15.75" customHeight="1" x14ac:dyDescent="0.35"/>
  <cols>
    <col min="1" max="1" width="6.36328125" customWidth="1"/>
    <col min="2" max="2" width="32.6328125" customWidth="1"/>
    <col min="3" max="3" width="14" customWidth="1"/>
    <col min="4" max="4" width="13.81640625" customWidth="1"/>
    <col min="5" max="5" width="13.6328125" customWidth="1"/>
    <col min="6" max="7" width="19.54296875" customWidth="1"/>
    <col min="8" max="8" width="23.1796875" customWidth="1"/>
  </cols>
  <sheetData>
    <row r="1" spans="1:9" ht="15.75" customHeight="1" x14ac:dyDescent="0.35">
      <c r="D1" s="17"/>
      <c r="E1" s="17"/>
      <c r="H1" s="17"/>
      <c r="I1" s="17"/>
    </row>
    <row r="2" spans="1:9" ht="15.75" customHeight="1" thickBot="1" x14ac:dyDescent="0.4">
      <c r="A2" s="1" t="s">
        <v>270</v>
      </c>
      <c r="B2" s="2"/>
      <c r="C2" s="2"/>
      <c r="D2" s="17"/>
      <c r="E2" s="17"/>
      <c r="H2" s="17"/>
      <c r="I2" s="17"/>
    </row>
    <row r="3" spans="1:9" ht="43.5" customHeight="1" thickBot="1" x14ac:dyDescent="0.4">
      <c r="A3" s="2"/>
      <c r="B3" s="6"/>
      <c r="C3" s="16" t="s">
        <v>272</v>
      </c>
      <c r="D3" s="16" t="s">
        <v>267</v>
      </c>
      <c r="E3" s="56" t="s">
        <v>271</v>
      </c>
    </row>
    <row r="4" spans="1:9" ht="15.75" customHeight="1" thickBot="1" x14ac:dyDescent="0.4">
      <c r="A4" s="22"/>
      <c r="B4" s="59" t="s">
        <v>0</v>
      </c>
      <c r="C4" s="7">
        <f>C5+C12+C13+C17</f>
        <v>8756337</v>
      </c>
      <c r="D4" s="7">
        <f>D5+D12+D13+D17</f>
        <v>9191343</v>
      </c>
      <c r="E4" s="8">
        <f>E5+E12+E13+E17</f>
        <v>8574991</v>
      </c>
    </row>
    <row r="5" spans="1:9" ht="15.75" customHeight="1" x14ac:dyDescent="0.35">
      <c r="A5" s="23" t="s">
        <v>1</v>
      </c>
      <c r="B5" s="23" t="s">
        <v>2</v>
      </c>
      <c r="C5" s="18">
        <f>SUM(C6:C11)</f>
        <v>4885250</v>
      </c>
      <c r="D5" s="18">
        <f>SUM(D6:D11)</f>
        <v>4770604</v>
      </c>
      <c r="E5" s="19">
        <f>SUM(E6:E11)</f>
        <v>4743178</v>
      </c>
    </row>
    <row r="6" spans="1:9" ht="15.75" customHeight="1" x14ac:dyDescent="0.35">
      <c r="A6" s="24" t="s">
        <v>3</v>
      </c>
      <c r="B6" s="24" t="s">
        <v>4</v>
      </c>
      <c r="C6" s="37">
        <v>4580000</v>
      </c>
      <c r="D6" s="37">
        <v>4465304</v>
      </c>
      <c r="E6" s="37">
        <v>4435167</v>
      </c>
    </row>
    <row r="7" spans="1:9" ht="15.75" customHeight="1" x14ac:dyDescent="0.35">
      <c r="A7" s="24" t="s">
        <v>5</v>
      </c>
      <c r="B7" s="24" t="s">
        <v>6</v>
      </c>
      <c r="C7" s="37">
        <v>305000</v>
      </c>
      <c r="D7" s="37">
        <v>305000</v>
      </c>
      <c r="E7" s="37">
        <v>307914</v>
      </c>
    </row>
    <row r="8" spans="1:9" ht="15.75" customHeight="1" x14ac:dyDescent="0.35">
      <c r="A8" s="24" t="s">
        <v>7</v>
      </c>
      <c r="B8" s="24" t="s">
        <v>8</v>
      </c>
      <c r="C8" s="37"/>
      <c r="D8" s="37"/>
      <c r="E8" s="37"/>
    </row>
    <row r="9" spans="1:9" ht="15.75" customHeight="1" x14ac:dyDescent="0.35">
      <c r="A9" s="24" t="s">
        <v>9</v>
      </c>
      <c r="B9" s="24" t="s">
        <v>10</v>
      </c>
      <c r="C9" s="37">
        <v>250</v>
      </c>
      <c r="D9" s="37">
        <v>300</v>
      </c>
      <c r="E9" s="37">
        <v>97</v>
      </c>
    </row>
    <row r="10" spans="1:9" ht="15.75" customHeight="1" x14ac:dyDescent="0.35">
      <c r="A10" s="24" t="s">
        <v>11</v>
      </c>
      <c r="B10" s="63" t="s">
        <v>12</v>
      </c>
      <c r="C10" s="37"/>
      <c r="D10" s="37"/>
      <c r="E10" s="37"/>
    </row>
    <row r="11" spans="1:9" ht="15.75" customHeight="1" thickBot="1" x14ac:dyDescent="0.4">
      <c r="A11" s="43" t="s">
        <v>13</v>
      </c>
      <c r="B11" s="43" t="s">
        <v>14</v>
      </c>
      <c r="C11" s="44"/>
      <c r="D11" s="44"/>
      <c r="E11" s="44"/>
    </row>
    <row r="12" spans="1:9" s="49" customFormat="1" ht="15.75" customHeight="1" thickBot="1" x14ac:dyDescent="0.4">
      <c r="A12" s="45" t="s">
        <v>15</v>
      </c>
      <c r="B12" s="45" t="s">
        <v>16</v>
      </c>
      <c r="C12" s="48">
        <v>385350</v>
      </c>
      <c r="D12" s="48">
        <v>371599</v>
      </c>
      <c r="E12" s="48">
        <v>392476</v>
      </c>
    </row>
    <row r="13" spans="1:9" ht="15.75" customHeight="1" thickBot="1" x14ac:dyDescent="0.4">
      <c r="A13" s="45"/>
      <c r="B13" s="45" t="s">
        <v>17</v>
      </c>
      <c r="C13" s="3">
        <f>C14+C15+C16</f>
        <v>3468737</v>
      </c>
      <c r="D13" s="3">
        <f>D14+D15+D16</f>
        <v>4009816</v>
      </c>
      <c r="E13" s="9">
        <f>E14+E15+E16</f>
        <v>3413293</v>
      </c>
    </row>
    <row r="14" spans="1:9" ht="15.75" customHeight="1" x14ac:dyDescent="0.35">
      <c r="A14" s="46" t="s">
        <v>18</v>
      </c>
      <c r="B14" s="46" t="s">
        <v>19</v>
      </c>
      <c r="C14" s="47">
        <v>1050000</v>
      </c>
      <c r="D14" s="47">
        <v>1043908</v>
      </c>
      <c r="E14" s="47">
        <v>946980</v>
      </c>
    </row>
    <row r="15" spans="1:9" ht="15.75" customHeight="1" x14ac:dyDescent="0.35">
      <c r="A15" s="24" t="s">
        <v>20</v>
      </c>
      <c r="B15" s="24" t="s">
        <v>21</v>
      </c>
      <c r="C15" s="37">
        <v>2383600</v>
      </c>
      <c r="D15" s="37">
        <v>2824813</v>
      </c>
      <c r="E15" s="37">
        <v>2274547</v>
      </c>
    </row>
    <row r="16" spans="1:9" ht="15.75" customHeight="1" thickBot="1" x14ac:dyDescent="0.4">
      <c r="A16" s="55" t="s">
        <v>22</v>
      </c>
      <c r="B16" s="66" t="s">
        <v>23</v>
      </c>
      <c r="C16" s="44">
        <v>35137</v>
      </c>
      <c r="D16" s="44">
        <v>141095</v>
      </c>
      <c r="E16" s="44">
        <v>191766</v>
      </c>
    </row>
    <row r="17" spans="1:5" ht="15.75" customHeight="1" thickBot="1" x14ac:dyDescent="0.4">
      <c r="A17" s="45"/>
      <c r="B17" s="45" t="s">
        <v>24</v>
      </c>
      <c r="C17" s="9">
        <f>SUM(C18:C21)</f>
        <v>17000</v>
      </c>
      <c r="D17" s="9">
        <f>SUM(D18:D21)</f>
        <v>39324</v>
      </c>
      <c r="E17" s="9">
        <f>SUM(E18:E21)</f>
        <v>26044</v>
      </c>
    </row>
    <row r="18" spans="1:5" ht="15.75" customHeight="1" x14ac:dyDescent="0.35">
      <c r="A18" s="46" t="s">
        <v>25</v>
      </c>
      <c r="B18" s="46" t="s">
        <v>26</v>
      </c>
      <c r="C18" s="47">
        <v>8000</v>
      </c>
      <c r="D18" s="47">
        <v>8000</v>
      </c>
      <c r="E18" s="47">
        <v>4223</v>
      </c>
    </row>
    <row r="19" spans="1:5" ht="15.75" customHeight="1" x14ac:dyDescent="0.35">
      <c r="A19" s="24" t="s">
        <v>27</v>
      </c>
      <c r="B19" s="63" t="s">
        <v>28</v>
      </c>
      <c r="C19" s="37">
        <v>9000</v>
      </c>
      <c r="D19" s="37">
        <v>20000</v>
      </c>
      <c r="E19" s="37">
        <v>11353</v>
      </c>
    </row>
    <row r="20" spans="1:5" ht="20" customHeight="1" x14ac:dyDescent="0.35">
      <c r="A20" s="24" t="s">
        <v>29</v>
      </c>
      <c r="B20" s="29" t="s">
        <v>30</v>
      </c>
      <c r="C20" s="37"/>
      <c r="D20" s="37"/>
      <c r="E20" s="37"/>
    </row>
    <row r="21" spans="1:5" ht="15.75" customHeight="1" thickBot="1" x14ac:dyDescent="0.4">
      <c r="A21" s="43" t="s">
        <v>31</v>
      </c>
      <c r="B21" s="43" t="s">
        <v>24</v>
      </c>
      <c r="C21" s="44"/>
      <c r="D21" s="44">
        <v>11324</v>
      </c>
      <c r="E21" s="37">
        <v>10468</v>
      </c>
    </row>
    <row r="22" spans="1:5" ht="15.75" customHeight="1" thickBot="1" x14ac:dyDescent="0.4">
      <c r="A22" s="45"/>
      <c r="B22" s="58" t="s">
        <v>32</v>
      </c>
      <c r="C22" s="3">
        <f>C23+C28</f>
        <v>8415812.8399999999</v>
      </c>
      <c r="D22" s="3">
        <f>D23+D28</f>
        <v>8642074.5399999991</v>
      </c>
      <c r="E22" s="3">
        <f>E23+E28</f>
        <v>7977834</v>
      </c>
    </row>
    <row r="23" spans="1:5" ht="15.75" customHeight="1" thickBot="1" x14ac:dyDescent="0.4">
      <c r="A23" s="45"/>
      <c r="B23" s="58" t="s">
        <v>33</v>
      </c>
      <c r="C23" s="3">
        <f>C24+C25+C26+C27</f>
        <v>669126</v>
      </c>
      <c r="D23" s="3">
        <f>D24+D25+D26+D27</f>
        <v>641684</v>
      </c>
      <c r="E23" s="3">
        <f>E24+E25+E26+E27</f>
        <v>602015</v>
      </c>
    </row>
    <row r="24" spans="1:5" ht="15.75" customHeight="1" x14ac:dyDescent="0.35">
      <c r="A24" s="46" t="s">
        <v>34</v>
      </c>
      <c r="B24" s="50" t="s">
        <v>35</v>
      </c>
      <c r="C24" s="51"/>
      <c r="D24" s="51"/>
      <c r="E24" s="51"/>
    </row>
    <row r="25" spans="1:5" ht="15.75" customHeight="1" x14ac:dyDescent="0.35">
      <c r="A25" s="24" t="s">
        <v>36</v>
      </c>
      <c r="B25" s="32" t="s">
        <v>37</v>
      </c>
      <c r="C25" s="37">
        <v>329638</v>
      </c>
      <c r="D25" s="37">
        <v>374027</v>
      </c>
      <c r="E25" s="37">
        <v>274628</v>
      </c>
    </row>
    <row r="26" spans="1:5" ht="15.75" customHeight="1" x14ac:dyDescent="0.35">
      <c r="A26" s="24" t="s">
        <v>219</v>
      </c>
      <c r="B26" s="31" t="s">
        <v>38</v>
      </c>
      <c r="C26" s="39">
        <v>339488</v>
      </c>
      <c r="D26" s="39">
        <v>267657</v>
      </c>
      <c r="E26" s="37">
        <v>327387</v>
      </c>
    </row>
    <row r="27" spans="1:5" ht="15.75" customHeight="1" thickBot="1" x14ac:dyDescent="0.4">
      <c r="A27" s="43" t="s">
        <v>39</v>
      </c>
      <c r="B27" s="52" t="s">
        <v>40</v>
      </c>
      <c r="C27" s="44"/>
      <c r="D27" s="44"/>
      <c r="E27" s="44"/>
    </row>
    <row r="28" spans="1:5" ht="15.75" customHeight="1" thickBot="1" x14ac:dyDescent="0.4">
      <c r="A28" s="45"/>
      <c r="B28" s="45" t="s">
        <v>41</v>
      </c>
      <c r="C28" s="9">
        <f>C29+C30+C31</f>
        <v>7746686.8399999999</v>
      </c>
      <c r="D28" s="9">
        <f>D29+D30+D31</f>
        <v>8000390.54</v>
      </c>
      <c r="E28" s="9">
        <f>E29+E30+E31</f>
        <v>7375819</v>
      </c>
    </row>
    <row r="29" spans="1:5" ht="15.75" customHeight="1" x14ac:dyDescent="0.35">
      <c r="A29" s="46" t="s">
        <v>42</v>
      </c>
      <c r="B29" s="46" t="s">
        <v>43</v>
      </c>
      <c r="C29" s="47">
        <v>4932836.84</v>
      </c>
      <c r="D29" s="47">
        <v>4900290.34</v>
      </c>
      <c r="E29" s="47">
        <v>4660413</v>
      </c>
    </row>
    <row r="30" spans="1:5" ht="15.75" customHeight="1" x14ac:dyDescent="0.35">
      <c r="A30" s="24" t="s">
        <v>44</v>
      </c>
      <c r="B30" s="24" t="s">
        <v>45</v>
      </c>
      <c r="C30" s="37">
        <v>2773675</v>
      </c>
      <c r="D30" s="37">
        <v>3059825.2</v>
      </c>
      <c r="E30" s="37">
        <v>2714757</v>
      </c>
    </row>
    <row r="31" spans="1:5" ht="15.75" customHeight="1" thickBot="1" x14ac:dyDescent="0.4">
      <c r="A31" s="43" t="s">
        <v>46</v>
      </c>
      <c r="B31" s="43" t="s">
        <v>47</v>
      </c>
      <c r="C31" s="44">
        <v>40175</v>
      </c>
      <c r="D31" s="44">
        <v>40275</v>
      </c>
      <c r="E31" s="44">
        <v>649</v>
      </c>
    </row>
    <row r="32" spans="1:5" ht="15.75" customHeight="1" thickBot="1" x14ac:dyDescent="0.4">
      <c r="A32" s="45"/>
      <c r="B32" s="58" t="s">
        <v>48</v>
      </c>
      <c r="C32" s="4">
        <f>C4-C22</f>
        <v>340524.16000000015</v>
      </c>
      <c r="D32" s="4">
        <f>D4-D22</f>
        <v>549268.46000000089</v>
      </c>
      <c r="E32" s="4">
        <f t="shared" ref="E32" si="0">E4-E22</f>
        <v>597157</v>
      </c>
    </row>
    <row r="33" spans="1:5" ht="15.75" customHeight="1" thickBot="1" x14ac:dyDescent="0.4">
      <c r="A33" s="45"/>
      <c r="B33" s="60" t="s">
        <v>49</v>
      </c>
      <c r="C33" s="5">
        <f>C34-C35+C36-C37+C38-C39+C40-C41+C42-C43+C44-C45</f>
        <v>-3308000</v>
      </c>
      <c r="D33" s="5">
        <f>D34-D35+D36-D37+D38-D39+D40-D41+D42-D43+D44-D45</f>
        <v>-3132202</v>
      </c>
      <c r="E33" s="5">
        <f>E34-E35+E36-E37+E38-E39+E40-E41+E42-E43+E44-E45</f>
        <v>-87495</v>
      </c>
    </row>
    <row r="34" spans="1:5" ht="15.75" customHeight="1" x14ac:dyDescent="0.35">
      <c r="A34" s="46" t="s">
        <v>50</v>
      </c>
      <c r="B34" s="46" t="s">
        <v>51</v>
      </c>
      <c r="C34" s="47">
        <v>50000</v>
      </c>
      <c r="D34" s="47">
        <v>50000</v>
      </c>
      <c r="E34" s="47">
        <v>17600</v>
      </c>
    </row>
    <row r="35" spans="1:5" ht="15.75" customHeight="1" x14ac:dyDescent="0.35">
      <c r="A35" s="24" t="s">
        <v>52</v>
      </c>
      <c r="B35" s="24" t="s">
        <v>53</v>
      </c>
      <c r="C35" s="37">
        <v>2724000</v>
      </c>
      <c r="D35" s="37">
        <v>1456851</v>
      </c>
      <c r="E35" s="37">
        <v>622347</v>
      </c>
    </row>
    <row r="36" spans="1:5" ht="15.75" customHeight="1" x14ac:dyDescent="0.35">
      <c r="A36" s="24" t="s">
        <v>54</v>
      </c>
      <c r="B36" s="63" t="s">
        <v>268</v>
      </c>
      <c r="C36" s="37">
        <v>1205000</v>
      </c>
      <c r="D36" s="37">
        <v>492372</v>
      </c>
      <c r="E36" s="37">
        <v>626745</v>
      </c>
    </row>
    <row r="37" spans="1:5" ht="15.75" customHeight="1" x14ac:dyDescent="0.35">
      <c r="A37" s="24" t="s">
        <v>55</v>
      </c>
      <c r="B37" s="63" t="s">
        <v>269</v>
      </c>
      <c r="C37" s="37">
        <v>1790000</v>
      </c>
      <c r="D37" s="37">
        <v>2187723</v>
      </c>
      <c r="E37" s="37">
        <v>86157</v>
      </c>
    </row>
    <row r="38" spans="1:5" ht="15.75" customHeight="1" x14ac:dyDescent="0.35">
      <c r="A38" s="24" t="s">
        <v>56</v>
      </c>
      <c r="B38" s="24" t="s">
        <v>57</v>
      </c>
      <c r="C38" s="40"/>
      <c r="D38" s="40"/>
      <c r="E38" s="40"/>
    </row>
    <row r="39" spans="1:5" ht="15.75" customHeight="1" x14ac:dyDescent="0.35">
      <c r="A39" s="24" t="s">
        <v>58</v>
      </c>
      <c r="B39" s="24" t="s">
        <v>59</v>
      </c>
      <c r="C39" s="40"/>
      <c r="D39" s="40"/>
      <c r="E39" s="40"/>
    </row>
    <row r="40" spans="1:5" ht="15.75" customHeight="1" x14ac:dyDescent="0.35">
      <c r="A40" s="24" t="s">
        <v>60</v>
      </c>
      <c r="B40" s="63" t="s">
        <v>61</v>
      </c>
      <c r="C40" s="40"/>
      <c r="D40" s="40"/>
      <c r="E40" s="40"/>
    </row>
    <row r="41" spans="1:5" ht="15.75" customHeight="1" x14ac:dyDescent="0.35">
      <c r="A41" s="24" t="s">
        <v>62</v>
      </c>
      <c r="B41" s="63" t="s">
        <v>63</v>
      </c>
      <c r="C41" s="40"/>
      <c r="D41" s="40"/>
      <c r="E41" s="40"/>
    </row>
    <row r="42" spans="1:5" ht="15.75" customHeight="1" x14ac:dyDescent="0.35">
      <c r="A42" s="24" t="s">
        <v>64</v>
      </c>
      <c r="B42" s="24" t="s">
        <v>65</v>
      </c>
      <c r="C42" s="38"/>
      <c r="D42" s="38"/>
      <c r="E42" s="38"/>
    </row>
    <row r="43" spans="1:5" ht="15.75" customHeight="1" x14ac:dyDescent="0.35">
      <c r="A43" s="24" t="s">
        <v>66</v>
      </c>
      <c r="B43" s="24" t="s">
        <v>67</v>
      </c>
      <c r="C43" s="40"/>
      <c r="D43" s="40"/>
      <c r="E43" s="40"/>
    </row>
    <row r="44" spans="1:5" ht="15.75" customHeight="1" x14ac:dyDescent="0.35">
      <c r="A44" s="24" t="s">
        <v>68</v>
      </c>
      <c r="B44" s="24" t="s">
        <v>69</v>
      </c>
      <c r="C44" s="40"/>
      <c r="D44" s="40"/>
      <c r="E44" s="40"/>
    </row>
    <row r="45" spans="1:5" ht="15.75" customHeight="1" thickBot="1" x14ac:dyDescent="0.4">
      <c r="A45" s="43" t="s">
        <v>70</v>
      </c>
      <c r="B45" s="43" t="s">
        <v>71</v>
      </c>
      <c r="C45" s="44">
        <v>49000</v>
      </c>
      <c r="D45" s="44">
        <v>30000</v>
      </c>
      <c r="E45" s="44">
        <v>23336</v>
      </c>
    </row>
    <row r="46" spans="1:5" ht="27.75" customHeight="1" thickBot="1" x14ac:dyDescent="0.4">
      <c r="A46" s="45"/>
      <c r="B46" s="53" t="s">
        <v>72</v>
      </c>
      <c r="C46" s="4">
        <f>C32+C33</f>
        <v>-2967475.84</v>
      </c>
      <c r="D46" s="4">
        <f>D32+D33</f>
        <v>-2582933.5399999991</v>
      </c>
      <c r="E46" s="4">
        <f>E32+E33</f>
        <v>509662</v>
      </c>
    </row>
    <row r="47" spans="1:5" ht="15.75" customHeight="1" thickBot="1" x14ac:dyDescent="0.4">
      <c r="A47" s="45"/>
      <c r="B47" s="58" t="s">
        <v>73</v>
      </c>
      <c r="C47" s="5">
        <f>C48+C49</f>
        <v>2820000</v>
      </c>
      <c r="D47" s="5">
        <f>D48+D49</f>
        <v>1714000</v>
      </c>
      <c r="E47" s="5">
        <f>E48+E49</f>
        <v>-301180</v>
      </c>
    </row>
    <row r="48" spans="1:5" ht="15.75" customHeight="1" x14ac:dyDescent="0.35">
      <c r="A48" s="46" t="s">
        <v>74</v>
      </c>
      <c r="B48" s="46" t="s">
        <v>75</v>
      </c>
      <c r="C48" s="54">
        <f>2980000+150000</f>
        <v>3130000</v>
      </c>
      <c r="D48" s="54">
        <v>2000000</v>
      </c>
      <c r="E48" s="47"/>
    </row>
    <row r="49" spans="1:8" ht="15.75" customHeight="1" x14ac:dyDescent="0.35">
      <c r="A49" s="24" t="s">
        <v>76</v>
      </c>
      <c r="B49" s="24" t="s">
        <v>77</v>
      </c>
      <c r="C49" s="37">
        <v>-310000</v>
      </c>
      <c r="D49" s="37">
        <v>-286000</v>
      </c>
      <c r="E49" s="37">
        <v>-301180</v>
      </c>
    </row>
    <row r="50" spans="1:8" ht="15.75" customHeight="1" thickBot="1" x14ac:dyDescent="0.4">
      <c r="A50" s="25" t="s">
        <v>78</v>
      </c>
      <c r="B50" s="80" t="s">
        <v>79</v>
      </c>
      <c r="C50" s="20">
        <v>-650000</v>
      </c>
      <c r="D50" s="20">
        <v>-876424</v>
      </c>
      <c r="E50" s="11">
        <v>194745</v>
      </c>
    </row>
    <row r="51" spans="1:8" ht="15.75" customHeight="1" thickBot="1" x14ac:dyDescent="0.4">
      <c r="A51" s="27"/>
      <c r="B51" s="34" t="s">
        <v>80</v>
      </c>
      <c r="C51" s="12">
        <v>-502524.15999999997</v>
      </c>
      <c r="D51" s="12">
        <v>-7490</v>
      </c>
      <c r="E51" s="10">
        <v>-13737</v>
      </c>
    </row>
    <row r="52" spans="1:8" ht="15.75" customHeight="1" thickBot="1" x14ac:dyDescent="0.4">
      <c r="A52" s="28"/>
      <c r="B52" s="35"/>
      <c r="C52" s="13">
        <f>C46+C47-C50+C51</f>
        <v>0</v>
      </c>
      <c r="D52" s="13"/>
      <c r="E52" s="13"/>
    </row>
    <row r="53" spans="1:8" ht="48.5" customHeight="1" thickBot="1" x14ac:dyDescent="0.4">
      <c r="A53" s="27"/>
      <c r="B53" s="36" t="s">
        <v>81</v>
      </c>
      <c r="C53" s="14">
        <f>C54+C61+C62+C66+C83+C90+C97+C104+C122+C135</f>
        <v>12978812.84</v>
      </c>
      <c r="D53" s="14">
        <f>D54+D61+D62+D66+D83+D90+D97+D104+D122+D135</f>
        <v>12316647.939999999</v>
      </c>
      <c r="E53" s="9">
        <f>E54+E61+E62+E66+E83+E90+E97+E104+E122+E135</f>
        <v>8709672</v>
      </c>
      <c r="F53" s="15"/>
      <c r="G53" s="15"/>
      <c r="H53" s="15"/>
    </row>
    <row r="54" spans="1:8" ht="15.75" customHeight="1" x14ac:dyDescent="0.35">
      <c r="A54" s="23" t="s">
        <v>82</v>
      </c>
      <c r="B54" s="68" t="s">
        <v>83</v>
      </c>
      <c r="C54" s="21">
        <f>SUM(C55:C60)</f>
        <v>1010031</v>
      </c>
      <c r="D54" s="21">
        <f>SUM(D55:D60)</f>
        <v>1247617</v>
      </c>
      <c r="E54" s="21">
        <f>SUM(E55:E60)</f>
        <v>815300</v>
      </c>
      <c r="F54" s="15"/>
      <c r="G54" s="15"/>
    </row>
    <row r="55" spans="1:8" ht="15.75" customHeight="1" x14ac:dyDescent="0.35">
      <c r="A55" s="24" t="s">
        <v>84</v>
      </c>
      <c r="B55" s="24" t="s">
        <v>85</v>
      </c>
      <c r="C55" s="37">
        <v>73101</v>
      </c>
      <c r="D55" s="37">
        <v>73101</v>
      </c>
      <c r="E55" s="37">
        <v>62731</v>
      </c>
    </row>
    <row r="56" spans="1:8" ht="15.75" customHeight="1" x14ac:dyDescent="0.35">
      <c r="A56" s="24" t="s">
        <v>86</v>
      </c>
      <c r="B56" s="63" t="s">
        <v>87</v>
      </c>
      <c r="C56" s="37">
        <v>673080</v>
      </c>
      <c r="D56" s="37">
        <v>833378</v>
      </c>
      <c r="E56" s="37">
        <v>608331</v>
      </c>
    </row>
    <row r="57" spans="1:8" ht="15.75" customHeight="1" x14ac:dyDescent="0.35">
      <c r="A57" s="24" t="s">
        <v>88</v>
      </c>
      <c r="B57" s="63" t="s">
        <v>89</v>
      </c>
      <c r="C57" s="37">
        <v>40000</v>
      </c>
      <c r="D57" s="37">
        <v>40000</v>
      </c>
      <c r="E57" s="37"/>
    </row>
    <row r="58" spans="1:8" ht="15.75" customHeight="1" x14ac:dyDescent="0.35">
      <c r="A58" s="24" t="s">
        <v>90</v>
      </c>
      <c r="B58" s="63" t="s">
        <v>91</v>
      </c>
      <c r="C58" s="37">
        <v>162050</v>
      </c>
      <c r="D58" s="37">
        <v>258338</v>
      </c>
      <c r="E58" s="37">
        <v>108258</v>
      </c>
    </row>
    <row r="59" spans="1:8" ht="15.75" customHeight="1" x14ac:dyDescent="0.35">
      <c r="A59" s="24" t="s">
        <v>92</v>
      </c>
      <c r="B59" s="63" t="s">
        <v>93</v>
      </c>
      <c r="C59" s="37">
        <v>49000</v>
      </c>
      <c r="D59" s="37">
        <v>30000</v>
      </c>
      <c r="E59" s="37">
        <v>23239</v>
      </c>
    </row>
    <row r="60" spans="1:8" ht="15.75" customHeight="1" x14ac:dyDescent="0.35">
      <c r="A60" s="24"/>
      <c r="B60" s="64" t="s">
        <v>94</v>
      </c>
      <c r="C60" s="37">
        <v>12800</v>
      </c>
      <c r="D60" s="37">
        <v>12800</v>
      </c>
      <c r="E60" s="37">
        <v>12741</v>
      </c>
    </row>
    <row r="61" spans="1:8" ht="15.75" customHeight="1" thickBot="1" x14ac:dyDescent="0.4">
      <c r="A61" s="26" t="s">
        <v>95</v>
      </c>
      <c r="B61" s="26" t="s">
        <v>96</v>
      </c>
      <c r="C61" s="69"/>
      <c r="D61" s="69"/>
      <c r="E61" s="70"/>
    </row>
    <row r="62" spans="1:8" ht="15.75" customHeight="1" thickBot="1" x14ac:dyDescent="0.4">
      <c r="A62" s="45" t="s">
        <v>97</v>
      </c>
      <c r="B62" s="45" t="s">
        <v>98</v>
      </c>
      <c r="C62" s="71">
        <f>SUM(C63:C65)</f>
        <v>25280</v>
      </c>
      <c r="D62" s="71">
        <f>SUM(D63:D65)</f>
        <v>24880</v>
      </c>
      <c r="E62" s="71">
        <f>SUM(E63:E65)</f>
        <v>17731</v>
      </c>
    </row>
    <row r="63" spans="1:8" ht="15.75" customHeight="1" x14ac:dyDescent="0.35">
      <c r="A63" s="46" t="s">
        <v>99</v>
      </c>
      <c r="B63" s="46" t="s">
        <v>100</v>
      </c>
      <c r="C63" s="47">
        <v>2280</v>
      </c>
      <c r="D63" s="47">
        <v>2280</v>
      </c>
      <c r="E63" s="47">
        <v>1684</v>
      </c>
    </row>
    <row r="64" spans="1:8" ht="15.75" customHeight="1" x14ac:dyDescent="0.35">
      <c r="A64" s="24" t="s">
        <v>101</v>
      </c>
      <c r="B64" s="24" t="s">
        <v>102</v>
      </c>
      <c r="C64" s="37">
        <v>23000</v>
      </c>
      <c r="D64" s="37">
        <v>22600</v>
      </c>
      <c r="E64" s="37">
        <v>16047</v>
      </c>
    </row>
    <row r="65" spans="1:5" ht="15.75" customHeight="1" thickBot="1" x14ac:dyDescent="0.4">
      <c r="A65" s="43"/>
      <c r="B65" s="43" t="s">
        <v>103</v>
      </c>
      <c r="C65" s="44"/>
      <c r="D65" s="44"/>
      <c r="E65" s="44"/>
    </row>
    <row r="66" spans="1:5" ht="15.75" customHeight="1" thickBot="1" x14ac:dyDescent="0.4">
      <c r="A66" s="45" t="s">
        <v>104</v>
      </c>
      <c r="B66" s="45" t="s">
        <v>105</v>
      </c>
      <c r="C66" s="74">
        <f>SUM(C67:C82)</f>
        <v>2736835</v>
      </c>
      <c r="D66" s="74">
        <f>SUM(D67:D82)</f>
        <v>2962582</v>
      </c>
      <c r="E66" s="74">
        <f>SUM(E67:E82)</f>
        <v>997949</v>
      </c>
    </row>
    <row r="67" spans="1:5" ht="15.75" customHeight="1" x14ac:dyDescent="0.35">
      <c r="A67" s="46" t="s">
        <v>220</v>
      </c>
      <c r="B67" s="72" t="s">
        <v>221</v>
      </c>
      <c r="C67" s="73"/>
      <c r="D67" s="73"/>
      <c r="E67" s="73"/>
    </row>
    <row r="68" spans="1:5" ht="15.75" customHeight="1" x14ac:dyDescent="0.35">
      <c r="A68" s="24" t="s">
        <v>222</v>
      </c>
      <c r="B68" s="32" t="s">
        <v>223</v>
      </c>
      <c r="C68" s="37"/>
      <c r="D68" s="37"/>
      <c r="E68" s="37"/>
    </row>
    <row r="69" spans="1:5" ht="15.75" customHeight="1" x14ac:dyDescent="0.35">
      <c r="A69" s="24" t="s">
        <v>224</v>
      </c>
      <c r="B69" s="32" t="s">
        <v>225</v>
      </c>
      <c r="C69" s="41"/>
      <c r="D69" s="41"/>
      <c r="E69" s="41"/>
    </row>
    <row r="70" spans="1:5" ht="15.75" customHeight="1" x14ac:dyDescent="0.35">
      <c r="A70" s="24" t="s">
        <v>226</v>
      </c>
      <c r="B70" s="32" t="s">
        <v>227</v>
      </c>
      <c r="C70" s="41"/>
      <c r="D70" s="41"/>
      <c r="E70" s="41"/>
    </row>
    <row r="71" spans="1:5" ht="15.75" customHeight="1" x14ac:dyDescent="0.35">
      <c r="A71" s="24" t="s">
        <v>106</v>
      </c>
      <c r="B71" s="31" t="s">
        <v>107</v>
      </c>
      <c r="C71" s="37">
        <v>12000</v>
      </c>
      <c r="D71" s="37">
        <v>12000</v>
      </c>
      <c r="E71" s="37">
        <v>11130</v>
      </c>
    </row>
    <row r="72" spans="1:5" ht="15.75" customHeight="1" x14ac:dyDescent="0.35">
      <c r="A72" s="24" t="s">
        <v>108</v>
      </c>
      <c r="B72" s="31" t="s">
        <v>109</v>
      </c>
      <c r="C72" s="37">
        <v>28530</v>
      </c>
      <c r="D72" s="37">
        <v>31030</v>
      </c>
      <c r="E72" s="37">
        <v>26794</v>
      </c>
    </row>
    <row r="73" spans="1:5" ht="15.75" customHeight="1" x14ac:dyDescent="0.35">
      <c r="A73" s="24" t="s">
        <v>110</v>
      </c>
      <c r="B73" s="57" t="s">
        <v>111</v>
      </c>
      <c r="C73" s="37">
        <v>530000</v>
      </c>
      <c r="D73" s="37">
        <v>547056</v>
      </c>
      <c r="E73" s="37">
        <v>217876</v>
      </c>
    </row>
    <row r="74" spans="1:5" ht="15.75" customHeight="1" x14ac:dyDescent="0.35">
      <c r="A74" s="24" t="s">
        <v>228</v>
      </c>
      <c r="B74" s="31" t="s">
        <v>229</v>
      </c>
      <c r="C74" s="37"/>
      <c r="D74" s="37"/>
      <c r="E74" s="37"/>
    </row>
    <row r="75" spans="1:5" ht="15.75" customHeight="1" x14ac:dyDescent="0.35">
      <c r="A75" s="24" t="s">
        <v>230</v>
      </c>
      <c r="B75" s="31" t="s">
        <v>231</v>
      </c>
      <c r="C75" s="41"/>
      <c r="D75" s="41"/>
      <c r="E75" s="41"/>
    </row>
    <row r="76" spans="1:5" ht="15.75" customHeight="1" x14ac:dyDescent="0.35">
      <c r="A76" s="24" t="s">
        <v>232</v>
      </c>
      <c r="B76" s="31" t="s">
        <v>233</v>
      </c>
      <c r="C76" s="41"/>
      <c r="D76" s="41"/>
      <c r="E76" s="41"/>
    </row>
    <row r="77" spans="1:5" ht="15.75" customHeight="1" x14ac:dyDescent="0.35">
      <c r="A77" s="24" t="s">
        <v>234</v>
      </c>
      <c r="B77" s="31" t="s">
        <v>235</v>
      </c>
      <c r="C77" s="41"/>
      <c r="D77" s="41"/>
      <c r="E77" s="41"/>
    </row>
    <row r="78" spans="1:5" ht="15.75" customHeight="1" x14ac:dyDescent="0.35">
      <c r="A78" s="24" t="s">
        <v>112</v>
      </c>
      <c r="B78" s="31" t="s">
        <v>113</v>
      </c>
      <c r="C78" s="37">
        <v>52365</v>
      </c>
      <c r="D78" s="37">
        <v>51865</v>
      </c>
      <c r="E78" s="37">
        <v>48022</v>
      </c>
    </row>
    <row r="79" spans="1:5" ht="15.75" customHeight="1" x14ac:dyDescent="0.35">
      <c r="A79" s="24" t="s">
        <v>114</v>
      </c>
      <c r="B79" s="31" t="s">
        <v>115</v>
      </c>
      <c r="C79" s="37">
        <v>4580</v>
      </c>
      <c r="D79" s="37">
        <v>4700</v>
      </c>
      <c r="E79" s="37">
        <v>4033</v>
      </c>
    </row>
    <row r="80" spans="1:5" ht="15.75" customHeight="1" x14ac:dyDescent="0.35">
      <c r="A80" s="24" t="s">
        <v>116</v>
      </c>
      <c r="B80" s="31" t="s">
        <v>117</v>
      </c>
      <c r="C80" s="37">
        <v>1962000</v>
      </c>
      <c r="D80" s="37">
        <v>2169244</v>
      </c>
      <c r="E80" s="37">
        <v>547004</v>
      </c>
    </row>
    <row r="81" spans="1:6" ht="15.75" customHeight="1" x14ac:dyDescent="0.35">
      <c r="A81" s="24" t="s">
        <v>118</v>
      </c>
      <c r="B81" s="31" t="s">
        <v>119</v>
      </c>
      <c r="C81" s="37">
        <v>147360</v>
      </c>
      <c r="D81" s="37">
        <v>146687</v>
      </c>
      <c r="E81" s="37">
        <v>143090</v>
      </c>
    </row>
    <row r="82" spans="1:6" ht="15.75" customHeight="1" thickBot="1" x14ac:dyDescent="0.4">
      <c r="A82" s="43"/>
      <c r="B82" s="52" t="s">
        <v>120</v>
      </c>
      <c r="C82" s="44"/>
      <c r="D82" s="44"/>
      <c r="E82" s="44"/>
    </row>
    <row r="83" spans="1:6" ht="15.75" customHeight="1" thickBot="1" x14ac:dyDescent="0.4">
      <c r="A83" s="45" t="s">
        <v>121</v>
      </c>
      <c r="B83" s="45" t="s">
        <v>122</v>
      </c>
      <c r="C83" s="71">
        <f>SUM(C84:C89)</f>
        <v>536639</v>
      </c>
      <c r="D83" s="71">
        <f>SUM(D84:D89)</f>
        <v>538129</v>
      </c>
      <c r="E83" s="71">
        <f>SUM(E84:E89)</f>
        <v>528393</v>
      </c>
    </row>
    <row r="84" spans="1:6" ht="15.75" customHeight="1" x14ac:dyDescent="0.35">
      <c r="A84" s="46" t="s">
        <v>123</v>
      </c>
      <c r="B84" s="50" t="s">
        <v>124</v>
      </c>
      <c r="C84" s="47">
        <v>87885</v>
      </c>
      <c r="D84" s="47">
        <v>76875</v>
      </c>
      <c r="E84" s="47">
        <v>90165</v>
      </c>
      <c r="F84" s="65"/>
    </row>
    <row r="85" spans="1:6" ht="15.75" customHeight="1" x14ac:dyDescent="0.35">
      <c r="A85" s="24" t="s">
        <v>217</v>
      </c>
      <c r="B85" s="31" t="s">
        <v>236</v>
      </c>
      <c r="C85" s="37">
        <v>108000</v>
      </c>
      <c r="D85" s="37">
        <v>108000</v>
      </c>
      <c r="E85" s="37">
        <v>182063</v>
      </c>
    </row>
    <row r="86" spans="1:6" ht="15.75" customHeight="1" x14ac:dyDescent="0.35">
      <c r="A86" s="24" t="s">
        <v>125</v>
      </c>
      <c r="B86" s="31" t="s">
        <v>126</v>
      </c>
      <c r="C86" s="37">
        <v>40700</v>
      </c>
      <c r="D86" s="37">
        <v>43200</v>
      </c>
      <c r="E86" s="37">
        <v>349</v>
      </c>
    </row>
    <row r="87" spans="1:6" ht="15.75" customHeight="1" x14ac:dyDescent="0.35">
      <c r="A87" s="24" t="s">
        <v>127</v>
      </c>
      <c r="B87" s="31" t="s">
        <v>128</v>
      </c>
      <c r="C87" s="37">
        <v>20000</v>
      </c>
      <c r="D87" s="37">
        <v>10000</v>
      </c>
      <c r="E87" s="37"/>
    </row>
    <row r="88" spans="1:6" ht="15.75" customHeight="1" x14ac:dyDescent="0.35">
      <c r="A88" s="24" t="s">
        <v>129</v>
      </c>
      <c r="B88" s="32" t="s">
        <v>130</v>
      </c>
      <c r="C88" s="37">
        <v>280054</v>
      </c>
      <c r="D88" s="37">
        <v>300054</v>
      </c>
      <c r="E88" s="37">
        <v>255816</v>
      </c>
    </row>
    <row r="89" spans="1:6" ht="15.75" customHeight="1" thickBot="1" x14ac:dyDescent="0.4">
      <c r="A89" s="43"/>
      <c r="B89" s="52" t="s">
        <v>131</v>
      </c>
      <c r="C89" s="44"/>
      <c r="D89" s="44"/>
      <c r="E89" s="44"/>
    </row>
    <row r="90" spans="1:6" ht="15.75" customHeight="1" thickBot="1" x14ac:dyDescent="0.4">
      <c r="A90" s="45" t="s">
        <v>132</v>
      </c>
      <c r="B90" s="58" t="s">
        <v>133</v>
      </c>
      <c r="C90" s="74">
        <f>SUM(C91:C96)</f>
        <v>1052327</v>
      </c>
      <c r="D90" s="74">
        <f>SUM(D91:D96)</f>
        <v>657269</v>
      </c>
      <c r="E90" s="74">
        <f>SUM(E91:E96)</f>
        <v>178288</v>
      </c>
    </row>
    <row r="91" spans="1:6" ht="15.75" customHeight="1" x14ac:dyDescent="0.35">
      <c r="A91" s="46" t="s">
        <v>134</v>
      </c>
      <c r="B91" s="72" t="s">
        <v>135</v>
      </c>
      <c r="C91" s="47">
        <v>46900</v>
      </c>
      <c r="D91" s="47">
        <v>55842</v>
      </c>
      <c r="E91" s="47">
        <v>46624</v>
      </c>
    </row>
    <row r="92" spans="1:6" ht="15.75" customHeight="1" x14ac:dyDescent="0.35">
      <c r="A92" s="24" t="s">
        <v>136</v>
      </c>
      <c r="B92" s="32" t="s">
        <v>137</v>
      </c>
      <c r="C92" s="37"/>
      <c r="D92" s="37"/>
      <c r="E92" s="37"/>
    </row>
    <row r="93" spans="1:6" ht="15.75" customHeight="1" x14ac:dyDescent="0.35">
      <c r="A93" s="24" t="s">
        <v>138</v>
      </c>
      <c r="B93" s="32" t="s">
        <v>139</v>
      </c>
      <c r="C93" s="37">
        <v>30000</v>
      </c>
      <c r="D93" s="37">
        <v>30000</v>
      </c>
      <c r="E93" s="37">
        <v>9167</v>
      </c>
    </row>
    <row r="94" spans="1:6" ht="15.75" customHeight="1" x14ac:dyDescent="0.35">
      <c r="A94" s="24" t="s">
        <v>140</v>
      </c>
      <c r="B94" s="32" t="s">
        <v>141</v>
      </c>
      <c r="C94" s="37">
        <v>892000</v>
      </c>
      <c r="D94" s="37">
        <v>522000</v>
      </c>
      <c r="E94" s="37">
        <v>81946</v>
      </c>
    </row>
    <row r="95" spans="1:6" ht="15.75" customHeight="1" x14ac:dyDescent="0.35">
      <c r="A95" s="24" t="s">
        <v>142</v>
      </c>
      <c r="B95" s="32" t="s">
        <v>143</v>
      </c>
      <c r="C95" s="37">
        <v>83427</v>
      </c>
      <c r="D95" s="37">
        <v>49427</v>
      </c>
      <c r="E95" s="37">
        <v>40551</v>
      </c>
    </row>
    <row r="96" spans="1:6" ht="15.75" customHeight="1" thickBot="1" x14ac:dyDescent="0.4">
      <c r="A96" s="43"/>
      <c r="B96" s="75" t="s">
        <v>144</v>
      </c>
      <c r="C96" s="44"/>
      <c r="D96" s="44"/>
      <c r="E96" s="44"/>
    </row>
    <row r="97" spans="1:6" ht="15.75" customHeight="1" thickBot="1" x14ac:dyDescent="0.4">
      <c r="A97" s="45" t="s">
        <v>145</v>
      </c>
      <c r="B97" s="45" t="s">
        <v>146</v>
      </c>
      <c r="C97" s="74">
        <f>SUM(C98:C103)</f>
        <v>12358</v>
      </c>
      <c r="D97" s="74">
        <f>SUM(D98:D103)</f>
        <v>12618</v>
      </c>
      <c r="E97" s="74">
        <f>SUM(E98:E103)</f>
        <v>8149</v>
      </c>
    </row>
    <row r="98" spans="1:6" ht="15.75" customHeight="1" x14ac:dyDescent="0.35">
      <c r="A98" s="46" t="s">
        <v>237</v>
      </c>
      <c r="B98" s="76" t="s">
        <v>238</v>
      </c>
      <c r="C98" s="77"/>
      <c r="D98" s="77"/>
      <c r="E98" s="77"/>
    </row>
    <row r="99" spans="1:6" ht="15.75" customHeight="1" x14ac:dyDescent="0.35">
      <c r="A99" s="24" t="s">
        <v>239</v>
      </c>
      <c r="B99" s="33" t="s">
        <v>240</v>
      </c>
      <c r="C99" s="41"/>
      <c r="D99" s="41"/>
      <c r="E99" s="41"/>
    </row>
    <row r="100" spans="1:6" ht="15.75" customHeight="1" x14ac:dyDescent="0.35">
      <c r="A100" s="24" t="s">
        <v>241</v>
      </c>
      <c r="B100" s="33" t="s">
        <v>242</v>
      </c>
      <c r="C100" s="41"/>
      <c r="D100" s="41"/>
      <c r="E100" s="41"/>
    </row>
    <row r="101" spans="1:6" ht="15.75" customHeight="1" x14ac:dyDescent="0.35">
      <c r="A101" s="24" t="s">
        <v>243</v>
      </c>
      <c r="B101" s="33" t="s">
        <v>244</v>
      </c>
      <c r="C101" s="41"/>
      <c r="D101" s="41"/>
      <c r="E101" s="41"/>
    </row>
    <row r="102" spans="1:6" ht="15.75" customHeight="1" x14ac:dyDescent="0.35">
      <c r="A102" s="24" t="s">
        <v>245</v>
      </c>
      <c r="B102" s="67" t="s">
        <v>246</v>
      </c>
      <c r="C102" s="41"/>
      <c r="D102" s="41"/>
      <c r="E102" s="41"/>
    </row>
    <row r="103" spans="1:6" ht="15.75" customHeight="1" thickBot="1" x14ac:dyDescent="0.4">
      <c r="A103" s="43"/>
      <c r="B103" s="78" t="s">
        <v>147</v>
      </c>
      <c r="C103" s="44">
        <v>12358</v>
      </c>
      <c r="D103" s="44">
        <v>12618</v>
      </c>
      <c r="E103" s="44">
        <v>8149</v>
      </c>
    </row>
    <row r="104" spans="1:6" ht="15.75" customHeight="1" thickBot="1" x14ac:dyDescent="0.4">
      <c r="A104" s="45" t="s">
        <v>148</v>
      </c>
      <c r="B104" s="58" t="s">
        <v>149</v>
      </c>
      <c r="C104" s="74">
        <f>SUM(C105:C121)</f>
        <v>1125069.3999999999</v>
      </c>
      <c r="D104" s="74">
        <f>SUM(D105:D121)</f>
        <v>1079167.3400000001</v>
      </c>
      <c r="E104" s="74">
        <f>SUM(E105:E121)</f>
        <v>1078897</v>
      </c>
    </row>
    <row r="105" spans="1:6" ht="15.75" customHeight="1" x14ac:dyDescent="0.35">
      <c r="A105" s="46" t="s">
        <v>150</v>
      </c>
      <c r="B105" s="79" t="s">
        <v>151</v>
      </c>
      <c r="C105" s="47">
        <v>232666</v>
      </c>
      <c r="D105" s="47">
        <v>183770</v>
      </c>
      <c r="E105" s="47">
        <v>111788</v>
      </c>
    </row>
    <row r="106" spans="1:6" ht="15.75" customHeight="1" x14ac:dyDescent="0.35">
      <c r="A106" s="24" t="s">
        <v>152</v>
      </c>
      <c r="B106" s="31" t="s">
        <v>153</v>
      </c>
      <c r="C106" s="37">
        <v>6400</v>
      </c>
      <c r="D106" s="37">
        <v>6400</v>
      </c>
      <c r="E106" s="37">
        <v>2347</v>
      </c>
    </row>
    <row r="107" spans="1:6" ht="15.75" customHeight="1" x14ac:dyDescent="0.35">
      <c r="A107" s="24" t="s">
        <v>154</v>
      </c>
      <c r="B107" s="31" t="s">
        <v>155</v>
      </c>
      <c r="C107" s="37">
        <v>181877</v>
      </c>
      <c r="D107" s="37">
        <v>173778</v>
      </c>
      <c r="E107" s="37">
        <v>167132</v>
      </c>
    </row>
    <row r="108" spans="1:6" ht="15.75" customHeight="1" x14ac:dyDescent="0.35">
      <c r="A108" s="24" t="s">
        <v>156</v>
      </c>
      <c r="B108" s="31" t="s">
        <v>157</v>
      </c>
      <c r="C108" s="37">
        <v>34000</v>
      </c>
      <c r="D108" s="37">
        <v>34875</v>
      </c>
      <c r="E108" s="37">
        <v>31785</v>
      </c>
    </row>
    <row r="109" spans="1:6" ht="15.75" customHeight="1" x14ac:dyDescent="0.35">
      <c r="A109" s="24" t="s">
        <v>158</v>
      </c>
      <c r="B109" s="31" t="s">
        <v>159</v>
      </c>
      <c r="C109" s="37">
        <v>171871.4</v>
      </c>
      <c r="D109" s="37">
        <v>171918</v>
      </c>
      <c r="E109" s="37">
        <v>161959</v>
      </c>
      <c r="F109" s="65"/>
    </row>
    <row r="110" spans="1:6" ht="15.75" customHeight="1" x14ac:dyDescent="0.35">
      <c r="A110" s="24" t="s">
        <v>160</v>
      </c>
      <c r="B110" s="31" t="s">
        <v>218</v>
      </c>
      <c r="C110" s="37">
        <v>325153</v>
      </c>
      <c r="D110" s="37">
        <v>328465.34000000003</v>
      </c>
      <c r="E110" s="37">
        <v>304982</v>
      </c>
    </row>
    <row r="111" spans="1:6" ht="15.75" customHeight="1" x14ac:dyDescent="0.35">
      <c r="A111" s="24" t="s">
        <v>161</v>
      </c>
      <c r="B111" s="31" t="s">
        <v>162</v>
      </c>
      <c r="C111" s="37">
        <v>26567</v>
      </c>
      <c r="D111" s="37">
        <v>32561</v>
      </c>
      <c r="E111" s="37">
        <v>36491</v>
      </c>
    </row>
    <row r="112" spans="1:6" ht="15.75" customHeight="1" x14ac:dyDescent="0.35">
      <c r="A112" s="24" t="s">
        <v>163</v>
      </c>
      <c r="B112" s="31" t="s">
        <v>164</v>
      </c>
      <c r="C112" s="37"/>
      <c r="D112" s="37"/>
      <c r="E112" s="37"/>
    </row>
    <row r="113" spans="1:5" ht="15.75" customHeight="1" x14ac:dyDescent="0.35">
      <c r="A113" s="24" t="s">
        <v>165</v>
      </c>
      <c r="B113" s="31" t="s">
        <v>166</v>
      </c>
      <c r="C113" s="37">
        <v>17200</v>
      </c>
      <c r="D113" s="37">
        <v>17140</v>
      </c>
      <c r="E113" s="37">
        <v>105803</v>
      </c>
    </row>
    <row r="114" spans="1:5" ht="15.75" customHeight="1" x14ac:dyDescent="0.35">
      <c r="A114" s="24" t="s">
        <v>247</v>
      </c>
      <c r="B114" s="31" t="s">
        <v>248</v>
      </c>
      <c r="C114" s="37"/>
      <c r="D114" s="37"/>
      <c r="E114" s="37"/>
    </row>
    <row r="115" spans="1:5" ht="15.75" customHeight="1" x14ac:dyDescent="0.35">
      <c r="A115" s="24" t="s">
        <v>249</v>
      </c>
      <c r="B115" s="31" t="s">
        <v>250</v>
      </c>
      <c r="C115" s="37"/>
      <c r="D115" s="37"/>
      <c r="E115" s="37"/>
    </row>
    <row r="116" spans="1:5" ht="15.75" customHeight="1" x14ac:dyDescent="0.35">
      <c r="A116" s="24" t="s">
        <v>251</v>
      </c>
      <c r="B116" s="31" t="s">
        <v>252</v>
      </c>
      <c r="C116" s="37"/>
      <c r="D116" s="37"/>
      <c r="E116" s="37"/>
    </row>
    <row r="117" spans="1:5" ht="15.75" customHeight="1" x14ac:dyDescent="0.35">
      <c r="A117" s="24" t="s">
        <v>253</v>
      </c>
      <c r="B117" s="31" t="s">
        <v>254</v>
      </c>
      <c r="C117" s="37"/>
      <c r="D117" s="37"/>
      <c r="E117" s="37"/>
    </row>
    <row r="118" spans="1:5" ht="15.75" customHeight="1" x14ac:dyDescent="0.35">
      <c r="A118" s="24" t="s">
        <v>167</v>
      </c>
      <c r="B118" s="32" t="s">
        <v>168</v>
      </c>
      <c r="C118" s="37">
        <v>28000</v>
      </c>
      <c r="D118" s="37">
        <v>28000</v>
      </c>
      <c r="E118" s="37">
        <v>28873</v>
      </c>
    </row>
    <row r="119" spans="1:5" ht="15.75" customHeight="1" x14ac:dyDescent="0.35">
      <c r="A119" s="24" t="s">
        <v>169</v>
      </c>
      <c r="B119" s="32" t="s">
        <v>170</v>
      </c>
      <c r="C119" s="37">
        <v>34620</v>
      </c>
      <c r="D119" s="37">
        <v>35320</v>
      </c>
      <c r="E119" s="37">
        <v>33890</v>
      </c>
    </row>
    <row r="120" spans="1:5" ht="15.75" customHeight="1" x14ac:dyDescent="0.35">
      <c r="A120" s="24" t="s">
        <v>171</v>
      </c>
      <c r="B120" s="32" t="s">
        <v>172</v>
      </c>
      <c r="C120" s="37">
        <v>66715</v>
      </c>
      <c r="D120" s="37">
        <v>66940</v>
      </c>
      <c r="E120" s="37">
        <v>93847</v>
      </c>
    </row>
    <row r="121" spans="1:5" ht="15.75" customHeight="1" thickBot="1" x14ac:dyDescent="0.4">
      <c r="A121" s="43"/>
      <c r="B121" s="52"/>
      <c r="C121" s="44"/>
      <c r="D121" s="44"/>
      <c r="E121" s="44"/>
    </row>
    <row r="122" spans="1:5" ht="15.75" customHeight="1" thickBot="1" x14ac:dyDescent="0.4">
      <c r="A122" s="45" t="s">
        <v>173</v>
      </c>
      <c r="B122" s="45" t="s">
        <v>174</v>
      </c>
      <c r="C122" s="74">
        <f>SUM(C123:C134)</f>
        <v>5464698.4399999995</v>
      </c>
      <c r="D122" s="74">
        <f>SUM(D123:D134)</f>
        <v>4745333.5999999996</v>
      </c>
      <c r="E122" s="74">
        <f>SUM(E123:E134)</f>
        <v>4192800</v>
      </c>
    </row>
    <row r="123" spans="1:5" ht="15.75" customHeight="1" x14ac:dyDescent="0.35">
      <c r="A123" s="46" t="s">
        <v>175</v>
      </c>
      <c r="B123" s="72" t="s">
        <v>176</v>
      </c>
      <c r="C123" s="47">
        <v>1285783.94</v>
      </c>
      <c r="D123" s="47">
        <v>1268234</v>
      </c>
      <c r="E123" s="47">
        <v>1182470</v>
      </c>
    </row>
    <row r="124" spans="1:5" ht="15.75" customHeight="1" x14ac:dyDescent="0.35">
      <c r="A124" s="29" t="s">
        <v>177</v>
      </c>
      <c r="B124" s="61" t="s">
        <v>178</v>
      </c>
      <c r="C124" s="37">
        <v>3593605.39</v>
      </c>
      <c r="D124" s="37">
        <v>2874589.6</v>
      </c>
      <c r="E124" s="37">
        <v>2541351</v>
      </c>
    </row>
    <row r="125" spans="1:5" ht="15.75" customHeight="1" x14ac:dyDescent="0.35">
      <c r="A125" s="29" t="s">
        <v>255</v>
      </c>
      <c r="B125" s="32" t="s">
        <v>256</v>
      </c>
      <c r="C125" s="37"/>
      <c r="D125" s="37"/>
      <c r="E125" s="37"/>
    </row>
    <row r="126" spans="1:5" ht="15.75" customHeight="1" x14ac:dyDescent="0.35">
      <c r="A126" s="24" t="s">
        <v>257</v>
      </c>
      <c r="B126" s="32" t="s">
        <v>258</v>
      </c>
      <c r="C126" s="37"/>
      <c r="D126" s="37"/>
      <c r="E126" s="37"/>
    </row>
    <row r="127" spans="1:5" ht="15.75" customHeight="1" x14ac:dyDescent="0.35">
      <c r="A127" s="24" t="s">
        <v>259</v>
      </c>
      <c r="B127" s="32" t="s">
        <v>260</v>
      </c>
      <c r="C127" s="37"/>
      <c r="D127" s="37"/>
      <c r="E127" s="37"/>
    </row>
    <row r="128" spans="1:5" ht="15.75" customHeight="1" x14ac:dyDescent="0.35">
      <c r="A128" s="24" t="s">
        <v>216</v>
      </c>
      <c r="B128" s="32" t="s">
        <v>261</v>
      </c>
      <c r="C128" s="37">
        <v>362114.97</v>
      </c>
      <c r="D128" s="37">
        <v>375015</v>
      </c>
      <c r="E128" s="37">
        <v>260030</v>
      </c>
    </row>
    <row r="129" spans="1:5" ht="15.75" customHeight="1" x14ac:dyDescent="0.35">
      <c r="A129" s="24" t="s">
        <v>179</v>
      </c>
      <c r="B129" s="32" t="s">
        <v>180</v>
      </c>
      <c r="C129" s="37">
        <v>2000</v>
      </c>
      <c r="D129" s="37">
        <v>3000</v>
      </c>
      <c r="E129" s="37">
        <v>1156</v>
      </c>
    </row>
    <row r="130" spans="1:5" ht="15.75" customHeight="1" x14ac:dyDescent="0.35">
      <c r="A130" s="24" t="s">
        <v>181</v>
      </c>
      <c r="B130" s="32" t="s">
        <v>182</v>
      </c>
      <c r="C130" s="37">
        <v>183092.8</v>
      </c>
      <c r="D130" s="37">
        <v>188193</v>
      </c>
      <c r="E130" s="37">
        <v>173538</v>
      </c>
    </row>
    <row r="131" spans="1:5" ht="15.75" customHeight="1" x14ac:dyDescent="0.35">
      <c r="A131" s="24" t="s">
        <v>183</v>
      </c>
      <c r="B131" s="32" t="s">
        <v>184</v>
      </c>
      <c r="C131" s="37">
        <v>35301.339999999997</v>
      </c>
      <c r="D131" s="37">
        <v>33502</v>
      </c>
      <c r="E131" s="37">
        <v>31505</v>
      </c>
    </row>
    <row r="132" spans="1:5" ht="15.75" customHeight="1" x14ac:dyDescent="0.35">
      <c r="A132" s="24" t="s">
        <v>262</v>
      </c>
      <c r="B132" s="32" t="s">
        <v>263</v>
      </c>
      <c r="C132" s="37"/>
      <c r="D132" s="37"/>
      <c r="E132" s="37"/>
    </row>
    <row r="133" spans="1:5" ht="15.75" customHeight="1" x14ac:dyDescent="0.35">
      <c r="A133" s="24" t="s">
        <v>264</v>
      </c>
      <c r="B133" s="32" t="s">
        <v>265</v>
      </c>
      <c r="C133" s="37">
        <v>2800</v>
      </c>
      <c r="D133" s="37">
        <v>2800</v>
      </c>
      <c r="E133" s="37">
        <v>2750</v>
      </c>
    </row>
    <row r="134" spans="1:5" ht="15.75" customHeight="1" thickBot="1" x14ac:dyDescent="0.4">
      <c r="A134" s="43"/>
      <c r="B134" s="75" t="s">
        <v>266</v>
      </c>
      <c r="C134" s="44"/>
      <c r="D134" s="44"/>
      <c r="E134" s="44"/>
    </row>
    <row r="135" spans="1:5" ht="15.75" customHeight="1" thickBot="1" x14ac:dyDescent="0.4">
      <c r="A135" s="45" t="s">
        <v>185</v>
      </c>
      <c r="B135" s="58" t="s">
        <v>186</v>
      </c>
      <c r="C135" s="74">
        <f>SUM(C136:C150)</f>
        <v>1015575</v>
      </c>
      <c r="D135" s="74">
        <f>SUM(D136:D150)</f>
        <v>1049052</v>
      </c>
      <c r="E135" s="74">
        <f>SUM(E136:E150)</f>
        <v>892165</v>
      </c>
    </row>
    <row r="136" spans="1:5" ht="15.75" customHeight="1" x14ac:dyDescent="0.35">
      <c r="A136" s="46" t="s">
        <v>187</v>
      </c>
      <c r="B136" s="72" t="s">
        <v>188</v>
      </c>
      <c r="C136" s="47">
        <v>6250</v>
      </c>
      <c r="D136" s="47">
        <v>6250</v>
      </c>
      <c r="E136" s="47">
        <v>5641</v>
      </c>
    </row>
    <row r="137" spans="1:5" ht="15.75" customHeight="1" x14ac:dyDescent="0.35">
      <c r="A137" s="24" t="s">
        <v>189</v>
      </c>
      <c r="B137" s="32" t="s">
        <v>190</v>
      </c>
      <c r="C137" s="37"/>
      <c r="D137" s="37">
        <v>0</v>
      </c>
      <c r="E137" s="37"/>
    </row>
    <row r="138" spans="1:5" ht="15.75" customHeight="1" x14ac:dyDescent="0.35">
      <c r="A138" s="24" t="s">
        <v>191</v>
      </c>
      <c r="B138" s="32" t="s">
        <v>192</v>
      </c>
      <c r="C138" s="37">
        <v>111755</v>
      </c>
      <c r="D138" s="37">
        <v>160699</v>
      </c>
      <c r="E138" s="37">
        <v>82053</v>
      </c>
    </row>
    <row r="139" spans="1:5" ht="15.75" customHeight="1" x14ac:dyDescent="0.35">
      <c r="A139" s="24" t="s">
        <v>193</v>
      </c>
      <c r="B139" s="32" t="s">
        <v>194</v>
      </c>
      <c r="C139" s="37">
        <v>210000</v>
      </c>
      <c r="D139" s="37">
        <v>190000</v>
      </c>
      <c r="E139" s="37">
        <v>162461</v>
      </c>
    </row>
    <row r="140" spans="1:5" ht="15.75" customHeight="1" x14ac:dyDescent="0.35">
      <c r="A140" s="24" t="s">
        <v>195</v>
      </c>
      <c r="B140" s="32" t="s">
        <v>196</v>
      </c>
      <c r="C140" s="37">
        <v>114031</v>
      </c>
      <c r="D140" s="37">
        <v>115931</v>
      </c>
      <c r="E140" s="37">
        <v>114319</v>
      </c>
    </row>
    <row r="141" spans="1:5" ht="15.75" customHeight="1" x14ac:dyDescent="0.35">
      <c r="A141" s="24" t="s">
        <v>197</v>
      </c>
      <c r="B141" s="32" t="s">
        <v>198</v>
      </c>
      <c r="C141" s="37"/>
      <c r="D141" s="37"/>
      <c r="E141" s="37"/>
    </row>
    <row r="142" spans="1:5" ht="15.75" customHeight="1" x14ac:dyDescent="0.35">
      <c r="A142" s="24" t="s">
        <v>199</v>
      </c>
      <c r="B142" s="32" t="s">
        <v>200</v>
      </c>
      <c r="C142" s="37">
        <v>117000</v>
      </c>
      <c r="D142" s="37">
        <v>115772</v>
      </c>
      <c r="E142" s="37">
        <v>101621</v>
      </c>
    </row>
    <row r="143" spans="1:5" ht="15.75" customHeight="1" x14ac:dyDescent="0.35">
      <c r="A143" s="24" t="s">
        <v>201</v>
      </c>
      <c r="B143" s="32" t="s">
        <v>202</v>
      </c>
      <c r="C143" s="37">
        <v>121538</v>
      </c>
      <c r="D143" s="37">
        <v>121538</v>
      </c>
      <c r="E143" s="37">
        <v>105183</v>
      </c>
    </row>
    <row r="144" spans="1:5" ht="15.75" customHeight="1" x14ac:dyDescent="0.35">
      <c r="A144" s="24" t="s">
        <v>203</v>
      </c>
      <c r="B144" s="32" t="s">
        <v>204</v>
      </c>
      <c r="C144" s="37"/>
      <c r="D144" s="37"/>
      <c r="E144" s="37"/>
    </row>
    <row r="145" spans="1:5" ht="15.75" customHeight="1" x14ac:dyDescent="0.35">
      <c r="A145" s="24" t="s">
        <v>205</v>
      </c>
      <c r="B145" s="32" t="s">
        <v>206</v>
      </c>
      <c r="C145" s="37">
        <v>9600</v>
      </c>
      <c r="D145" s="37">
        <v>9600</v>
      </c>
      <c r="E145" s="37">
        <v>13159</v>
      </c>
    </row>
    <row r="146" spans="1:5" ht="15.75" customHeight="1" x14ac:dyDescent="0.35">
      <c r="A146" s="24" t="s">
        <v>207</v>
      </c>
      <c r="B146" s="32" t="s">
        <v>208</v>
      </c>
      <c r="C146" s="37"/>
      <c r="D146" s="37"/>
      <c r="E146" s="37"/>
    </row>
    <row r="147" spans="1:5" ht="15.75" customHeight="1" x14ac:dyDescent="0.35">
      <c r="A147" s="24" t="s">
        <v>209</v>
      </c>
      <c r="B147" s="32" t="s">
        <v>210</v>
      </c>
      <c r="C147" s="37">
        <v>100000</v>
      </c>
      <c r="D147" s="37">
        <v>106649</v>
      </c>
      <c r="E147" s="37">
        <v>93922</v>
      </c>
    </row>
    <row r="148" spans="1:5" ht="15.75" customHeight="1" x14ac:dyDescent="0.35">
      <c r="A148" s="24" t="s">
        <v>211</v>
      </c>
      <c r="B148" s="32" t="s">
        <v>212</v>
      </c>
      <c r="C148" s="37">
        <v>32844</v>
      </c>
      <c r="D148" s="37">
        <v>39114</v>
      </c>
      <c r="E148" s="37">
        <v>34221</v>
      </c>
    </row>
    <row r="149" spans="1:5" ht="15.75" customHeight="1" x14ac:dyDescent="0.35">
      <c r="A149" s="24" t="s">
        <v>213</v>
      </c>
      <c r="B149" s="32" t="s">
        <v>214</v>
      </c>
      <c r="C149" s="37">
        <v>192557</v>
      </c>
      <c r="D149" s="37">
        <v>183499</v>
      </c>
      <c r="E149" s="37">
        <f>181835-2250</f>
        <v>179585</v>
      </c>
    </row>
    <row r="150" spans="1:5" ht="15.75" customHeight="1" thickBot="1" x14ac:dyDescent="0.4">
      <c r="A150" s="30"/>
      <c r="B150" s="62" t="s">
        <v>215</v>
      </c>
      <c r="C150" s="42"/>
      <c r="D150" s="42"/>
      <c r="E150" s="42"/>
    </row>
  </sheetData>
  <conditionalFormatting sqref="E32">
    <cfRule type="cellIs" dxfId="2" priority="5" stopIfTrue="1" operator="lessThan">
      <formula>0</formula>
    </cfRule>
  </conditionalFormatting>
  <conditionalFormatting sqref="C32">
    <cfRule type="cellIs" dxfId="1" priority="3" stopIfTrue="1" operator="lessThan">
      <formula>0</formula>
    </cfRule>
  </conditionalFormatting>
  <conditionalFormatting sqref="D32"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Tabel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Maire Appo</dc:creator>
  <cp:lastModifiedBy>Maire Appo</cp:lastModifiedBy>
  <cp:lastPrinted>2020-12-03T13:41:37Z</cp:lastPrinted>
  <dcterms:created xsi:type="dcterms:W3CDTF">2017-03-08T11:21:59Z</dcterms:created>
  <dcterms:modified xsi:type="dcterms:W3CDTF">2020-12-09T14:17:48Z</dcterms:modified>
</cp:coreProperties>
</file>