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/>
  <mc:AlternateContent xmlns:mc="http://schemas.openxmlformats.org/markup-compatibility/2006">
    <mc:Choice Requires="x15">
      <x15ac:absPath xmlns:x15ac="http://schemas.microsoft.com/office/spreadsheetml/2010/11/ac" url="C:\Users\MaireAppo\Tõrva Vallavalitsus\Ühisdokumendid - Dokumendid\Yhisdokumendid\Finants\Eelarved\2022\Lisaeelarve 2022\"/>
    </mc:Choice>
  </mc:AlternateContent>
  <xr:revisionPtr revIDLastSave="0" documentId="13_ncr:1_{C981D75A-A015-435A-A3DE-F03F087F295C}" xr6:coauthVersionLast="47" xr6:coauthVersionMax="47" xr10:uidLastSave="{00000000-0000-0000-0000-000000000000}"/>
  <bookViews>
    <workbookView xWindow="-165" yWindow="-165" windowWidth="20820" windowHeight="11250" activeTab="1" xr2:uid="{00000000-000D-0000-FFFF-FFFF00000000}"/>
  </bookViews>
  <sheets>
    <sheet name="Tabel" sheetId="1" r:id="rId1"/>
    <sheet name="Selgitused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6" i="1" l="1"/>
  <c r="D15" i="1"/>
  <c r="E14" i="3"/>
  <c r="E105" i="1" l="1"/>
  <c r="E104" i="1"/>
  <c r="E103" i="1"/>
  <c r="E102" i="1"/>
  <c r="E101" i="1"/>
  <c r="E100" i="1"/>
  <c r="E99" i="1"/>
  <c r="E98" i="1"/>
  <c r="E97" i="1"/>
  <c r="E96" i="1"/>
  <c r="C95" i="1"/>
  <c r="E94" i="1"/>
  <c r="E93" i="1"/>
  <c r="E92" i="1"/>
  <c r="E91" i="1"/>
  <c r="E90" i="1"/>
  <c r="E89" i="1"/>
  <c r="E88" i="1"/>
  <c r="D87" i="1"/>
  <c r="C87" i="1"/>
  <c r="E86" i="1"/>
  <c r="E85" i="1"/>
  <c r="E84" i="1"/>
  <c r="E83" i="1"/>
  <c r="E82" i="1"/>
  <c r="E81" i="1"/>
  <c r="E80" i="1"/>
  <c r="E79" i="1"/>
  <c r="E78" i="1"/>
  <c r="E77" i="1"/>
  <c r="E76" i="1"/>
  <c r="E75" i="1" s="1"/>
  <c r="D75" i="1"/>
  <c r="C75" i="1"/>
  <c r="E74" i="1"/>
  <c r="E73" i="1" s="1"/>
  <c r="D73" i="1"/>
  <c r="C73" i="1"/>
  <c r="E72" i="1"/>
  <c r="E71" i="1"/>
  <c r="E70" i="1"/>
  <c r="E69" i="1"/>
  <c r="E68" i="1"/>
  <c r="D68" i="1"/>
  <c r="C68" i="1"/>
  <c r="E67" i="1"/>
  <c r="E66" i="1"/>
  <c r="E65" i="1"/>
  <c r="E64" i="1"/>
  <c r="E63" i="1"/>
  <c r="E62" i="1"/>
  <c r="D62" i="1"/>
  <c r="C62" i="1"/>
  <c r="E61" i="1"/>
  <c r="E60" i="1"/>
  <c r="E59" i="1"/>
  <c r="E58" i="1"/>
  <c r="E57" i="1"/>
  <c r="E56" i="1"/>
  <c r="E54" i="1" s="1"/>
  <c r="E55" i="1"/>
  <c r="D54" i="1"/>
  <c r="C54" i="1"/>
  <c r="E53" i="1"/>
  <c r="E52" i="1"/>
  <c r="E51" i="1"/>
  <c r="D51" i="1"/>
  <c r="C51" i="1"/>
  <c r="E50" i="1"/>
  <c r="E49" i="1"/>
  <c r="D49" i="1"/>
  <c r="C49" i="1"/>
  <c r="E48" i="1"/>
  <c r="E47" i="1"/>
  <c r="E46" i="1"/>
  <c r="E45" i="1"/>
  <c r="E44" i="1"/>
  <c r="E43" i="1"/>
  <c r="E42" i="1"/>
  <c r="D42" i="1"/>
  <c r="C42" i="1"/>
  <c r="E40" i="1"/>
  <c r="E39" i="1"/>
  <c r="E38" i="1"/>
  <c r="E36" i="1" s="1"/>
  <c r="E37" i="1"/>
  <c r="D36" i="1"/>
  <c r="C36" i="1"/>
  <c r="E34" i="1"/>
  <c r="E33" i="1"/>
  <c r="E32" i="1"/>
  <c r="E31" i="1"/>
  <c r="E30" i="1"/>
  <c r="D29" i="1"/>
  <c r="C29" i="1"/>
  <c r="E27" i="1"/>
  <c r="E26" i="1"/>
  <c r="D24" i="1"/>
  <c r="C24" i="1"/>
  <c r="E23" i="1"/>
  <c r="E22" i="1"/>
  <c r="D21" i="1"/>
  <c r="D20" i="1" s="1"/>
  <c r="C21" i="1"/>
  <c r="E19" i="1"/>
  <c r="E18" i="1"/>
  <c r="E17" i="1"/>
  <c r="D16" i="1"/>
  <c r="C16" i="1"/>
  <c r="C6" i="1" s="1"/>
  <c r="E15" i="1"/>
  <c r="E14" i="1"/>
  <c r="E13" i="1"/>
  <c r="D12" i="1"/>
  <c r="C12" i="1"/>
  <c r="E11" i="1"/>
  <c r="E10" i="1"/>
  <c r="E7" i="1" s="1"/>
  <c r="E9" i="1"/>
  <c r="E8" i="1"/>
  <c r="D7" i="1"/>
  <c r="C7" i="1"/>
  <c r="E12" i="1" l="1"/>
  <c r="E95" i="1"/>
  <c r="C41" i="1"/>
  <c r="E87" i="1"/>
  <c r="E29" i="1"/>
  <c r="C20" i="1"/>
  <c r="C28" i="1"/>
  <c r="C35" i="1" s="1"/>
  <c r="E21" i="1"/>
  <c r="E16" i="1"/>
  <c r="D6" i="1"/>
  <c r="D28" i="1" s="1"/>
  <c r="D35" i="1" s="1"/>
  <c r="E6" i="1"/>
  <c r="E25" i="1"/>
  <c r="E24" i="1" s="1"/>
  <c r="D95" i="1"/>
  <c r="D41" i="1" s="1"/>
  <c r="E41" i="1" l="1"/>
  <c r="E20" i="1"/>
  <c r="E28" i="1" s="1"/>
  <c r="E35" i="1" s="1"/>
  <c r="E27" i="3" l="1"/>
</calcChain>
</file>

<file path=xl/sharedStrings.xml><?xml version="1.0" encoding="utf-8"?>
<sst xmlns="http://schemas.openxmlformats.org/spreadsheetml/2006/main" count="285" uniqueCount="246">
  <si>
    <t>PÕHITEGEVUSE TULUD KOKKU</t>
  </si>
  <si>
    <t>30</t>
  </si>
  <si>
    <t>Maksutulud</t>
  </si>
  <si>
    <t>3000</t>
  </si>
  <si>
    <t>Füüsilise isiku tulumaks</t>
  </si>
  <si>
    <t>3030</t>
  </si>
  <si>
    <t>Maamaks</t>
  </si>
  <si>
    <t>3044</t>
  </si>
  <si>
    <t>Reklaamimaks</t>
  </si>
  <si>
    <t>32</t>
  </si>
  <si>
    <t>Tulud kaupade ja teenuste müügist</t>
  </si>
  <si>
    <t>Saadavad toetused tegevuskuludeks</t>
  </si>
  <si>
    <t>35200</t>
  </si>
  <si>
    <t>Tasandusfond</t>
  </si>
  <si>
    <t>35201</t>
  </si>
  <si>
    <t xml:space="preserve">Toetusfond </t>
  </si>
  <si>
    <t>3500, 352</t>
  </si>
  <si>
    <t>Muud saadud toetused tegevuskuludeks</t>
  </si>
  <si>
    <t xml:space="preserve">Muud tegevustulud </t>
  </si>
  <si>
    <t>38250, 38251</t>
  </si>
  <si>
    <t>Kaevandamisõiguse tasu</t>
  </si>
  <si>
    <t>38252, 38254</t>
  </si>
  <si>
    <t>Laekumine vee erikasutusest</t>
  </si>
  <si>
    <t>PÕHITEGEVUSE KULUD KOKKU</t>
  </si>
  <si>
    <t>Antud toetused tegevuskuludeks</t>
  </si>
  <si>
    <t>413</t>
  </si>
  <si>
    <t>Sotsiaalabitoetused ja muud toetused füüsilistele isikutele</t>
  </si>
  <si>
    <t>Sihtotstarbelised toetused tegevuskuludeks</t>
  </si>
  <si>
    <t>Muud tegevuskulud</t>
  </si>
  <si>
    <t>50</t>
  </si>
  <si>
    <t>Tööjõukulud</t>
  </si>
  <si>
    <t>55</t>
  </si>
  <si>
    <t>Majandamiskulud</t>
  </si>
  <si>
    <t>60</t>
  </si>
  <si>
    <t>Muud kulud</t>
  </si>
  <si>
    <t>PÕHITEGEVUSE TULEM</t>
  </si>
  <si>
    <t>INVESTEERIMISTEGEVUS KOKKU</t>
  </si>
  <si>
    <t>381</t>
  </si>
  <si>
    <t>Põhivara müük (+)</t>
  </si>
  <si>
    <t>15</t>
  </si>
  <si>
    <t>Põhivara soetus (-)</t>
  </si>
  <si>
    <t>3502</t>
  </si>
  <si>
    <t>4502</t>
  </si>
  <si>
    <t>650</t>
  </si>
  <si>
    <t>Finantstkulud (-)</t>
  </si>
  <si>
    <t>EELARVE TULEM (ÜLEJÄÄK (+) / PUUDUJÄÄK (-))</t>
  </si>
  <si>
    <t>2585</t>
  </si>
  <si>
    <t>Kohustuste võtmine (+)</t>
  </si>
  <si>
    <t>2586</t>
  </si>
  <si>
    <t>Kohustuste tasumine (-)</t>
  </si>
  <si>
    <t>100</t>
  </si>
  <si>
    <t>PÕHITEGEVUSE KULUDE JA INVESTEERIMISTEGEVUSE VÄLJAMINEKUTE JAOTUS TEGEVUSALADE JÄRGI</t>
  </si>
  <si>
    <t>01</t>
  </si>
  <si>
    <t>Üldised valitsussektori teenused</t>
  </si>
  <si>
    <t>01111</t>
  </si>
  <si>
    <t>Valla- ja linnavolikogu</t>
  </si>
  <si>
    <t>01112</t>
  </si>
  <si>
    <t>Valla- ja linnavalitsus</t>
  </si>
  <si>
    <t>01114</t>
  </si>
  <si>
    <t>Reservfond</t>
  </si>
  <si>
    <t>01600</t>
  </si>
  <si>
    <t xml:space="preserve">Muud üldised valitsussektori teenused  </t>
  </si>
  <si>
    <t>01700</t>
  </si>
  <si>
    <t>Valitsussektori võla teenindamine</t>
  </si>
  <si>
    <t>Ülalnimetamata üldised valitsussektori kulud kokku</t>
  </si>
  <si>
    <t>03</t>
  </si>
  <si>
    <t>Avalik kord ja julgeolek</t>
  </si>
  <si>
    <t>03100</t>
  </si>
  <si>
    <t>Politsei</t>
  </si>
  <si>
    <t>03200</t>
  </si>
  <si>
    <t>Päästeteenused</t>
  </si>
  <si>
    <t>04</t>
  </si>
  <si>
    <t>Majandus</t>
  </si>
  <si>
    <t>04350</t>
  </si>
  <si>
    <t>Elektrienergia</t>
  </si>
  <si>
    <t>04360</t>
  </si>
  <si>
    <t>Muu energia- ja soojamajandus</t>
  </si>
  <si>
    <t>04510</t>
  </si>
  <si>
    <t>Maanteetransport (vallateede- ja tänavate korrashoid)</t>
  </si>
  <si>
    <t>04710</t>
  </si>
  <si>
    <t>Kaubandus ja laondus</t>
  </si>
  <si>
    <t>04730</t>
  </si>
  <si>
    <t>Turism</t>
  </si>
  <si>
    <t>04740</t>
  </si>
  <si>
    <t>Üldmajanduslikud arendusprojektid</t>
  </si>
  <si>
    <t>04900</t>
  </si>
  <si>
    <t>Muu majandus (sh.majanduse haldamine)</t>
  </si>
  <si>
    <t>05</t>
  </si>
  <si>
    <t>Keskkonnakaitse</t>
  </si>
  <si>
    <t>05100</t>
  </si>
  <si>
    <t>Jäätmekäitlus (prügivedu)</t>
  </si>
  <si>
    <t>05200</t>
  </si>
  <si>
    <t>Heitveekäitlus</t>
  </si>
  <si>
    <t>05300</t>
  </si>
  <si>
    <t>Saaste vähendamine</t>
  </si>
  <si>
    <t>05400</t>
  </si>
  <si>
    <t>Bioloogilise mitmekesisuse ja maastiku kaitse, haljastus</t>
  </si>
  <si>
    <t>06</t>
  </si>
  <si>
    <t>Elamu- ja kommunaalmajandus</t>
  </si>
  <si>
    <t>06100</t>
  </si>
  <si>
    <t>Elamumajanduse arendamine</t>
  </si>
  <si>
    <t>06300</t>
  </si>
  <si>
    <t>Veevarustus</t>
  </si>
  <si>
    <t>06400</t>
  </si>
  <si>
    <t>Tänavavalgustus</t>
  </si>
  <si>
    <t>06605</t>
  </si>
  <si>
    <t>Muu elamu- ja kommunaalmajanduse tegevus</t>
  </si>
  <si>
    <t>07</t>
  </si>
  <si>
    <t>Tervishoid</t>
  </si>
  <si>
    <t>08</t>
  </si>
  <si>
    <t>Vaba aeg, kultuur ja religioon</t>
  </si>
  <si>
    <t>08102</t>
  </si>
  <si>
    <t>Sport</t>
  </si>
  <si>
    <t>08103</t>
  </si>
  <si>
    <t>Puhkepargid ja -baasid</t>
  </si>
  <si>
    <t>08107</t>
  </si>
  <si>
    <t>Noorsootöö ja noortekeskused</t>
  </si>
  <si>
    <t>08109</t>
  </si>
  <si>
    <t>Vaba aja üritused</t>
  </si>
  <si>
    <t>08201</t>
  </si>
  <si>
    <t>Raamatukogud</t>
  </si>
  <si>
    <t>08202</t>
  </si>
  <si>
    <t>08203</t>
  </si>
  <si>
    <t>Muuseumid</t>
  </si>
  <si>
    <t>08235</t>
  </si>
  <si>
    <t>Audiovisuaal, sh kinod</t>
  </si>
  <si>
    <t>08300</t>
  </si>
  <si>
    <t>Ringhäälingu- ja kirjastamisteenused</t>
  </si>
  <si>
    <t>08400</t>
  </si>
  <si>
    <t>Religiooni- ja muud ühiskonnateenused</t>
  </si>
  <si>
    <t>08600</t>
  </si>
  <si>
    <t>Muu vaba aeg, kultuur, religioon, sh. haldus</t>
  </si>
  <si>
    <t>09</t>
  </si>
  <si>
    <t>Haridus</t>
  </si>
  <si>
    <t>09110</t>
  </si>
  <si>
    <t>Alusharidus (lasteaiad)</t>
  </si>
  <si>
    <t>09210-09221</t>
  </si>
  <si>
    <t>Üldhariduskoolid, sh LAK</t>
  </si>
  <si>
    <t>09600</t>
  </si>
  <si>
    <t>Koolitransport</t>
  </si>
  <si>
    <t>09601</t>
  </si>
  <si>
    <t>Koolitoit</t>
  </si>
  <si>
    <t>09602</t>
  </si>
  <si>
    <t>Öömaja</t>
  </si>
  <si>
    <t>10</t>
  </si>
  <si>
    <t>Sotsiaalne kaitse</t>
  </si>
  <si>
    <t>10110</t>
  </si>
  <si>
    <t>Haigete sotsiaalne kaitse</t>
  </si>
  <si>
    <t>10121</t>
  </si>
  <si>
    <t>Muu puuetega inimeste sotsiaalne kaitse</t>
  </si>
  <si>
    <t>10200</t>
  </si>
  <si>
    <t>Eakate sotsiaalhoolekande asutused</t>
  </si>
  <si>
    <t>10201</t>
  </si>
  <si>
    <t>Muu eakate sotsiaalne kaitse</t>
  </si>
  <si>
    <t>10400</t>
  </si>
  <si>
    <t>Laste ja noorte sotsiaalhoolekande asutused</t>
  </si>
  <si>
    <t>10402</t>
  </si>
  <si>
    <t>Muu perekondade ja laste sotsiaalne kaitse</t>
  </si>
  <si>
    <t>10600</t>
  </si>
  <si>
    <t>Eluasemeteenused sotsiaalsetele riskirühmadele</t>
  </si>
  <si>
    <t>10701</t>
  </si>
  <si>
    <t>Riiklik toimetulekutoetus</t>
  </si>
  <si>
    <t>10702</t>
  </si>
  <si>
    <t>Muu sotsiaalsete riskirühmade kaitse</t>
  </si>
  <si>
    <t>10900</t>
  </si>
  <si>
    <t>Eelarve</t>
  </si>
  <si>
    <t>Summa €</t>
  </si>
  <si>
    <t>jaotus</t>
  </si>
  <si>
    <t>Kulude suunamine:</t>
  </si>
  <si>
    <t>põhit.</t>
  </si>
  <si>
    <t xml:space="preserve">K U L U D </t>
  </si>
  <si>
    <t>09510</t>
  </si>
  <si>
    <t>09212</t>
  </si>
  <si>
    <t>05101</t>
  </si>
  <si>
    <t>Rahvakultuur</t>
  </si>
  <si>
    <t>45</t>
  </si>
  <si>
    <t>Avalike alade puhastus</t>
  </si>
  <si>
    <t>Noorte huviharidus ja huvitegevus</t>
  </si>
  <si>
    <t>09800</t>
  </si>
  <si>
    <t>Muu haridus, sh. hariduse haldus</t>
  </si>
  <si>
    <t>TÕRVA VALLAVALITSUS</t>
  </si>
  <si>
    <t xml:space="preserve">T U L U D   </t>
  </si>
  <si>
    <t xml:space="preserve">Põhivara soetuseks saadav sihtfinantseerimine(+) </t>
  </si>
  <si>
    <t>Põhivara soetuseks antav sihtfinantseerimine(-)</t>
  </si>
  <si>
    <t>FINANTSEERIMISTEGEVUS KOKKU</t>
  </si>
  <si>
    <t xml:space="preserve">LIKVIIDSETE VARADE MUUTUS </t>
  </si>
  <si>
    <t>Tervishoiukulud  kokku</t>
  </si>
  <si>
    <t>invest.</t>
  </si>
  <si>
    <t>Üldised arendusprojektid</t>
  </si>
  <si>
    <t xml:space="preserve"> Rahvakultuur (Tõrva Kultuurimaja)</t>
  </si>
  <si>
    <t>Rahandusministeerium toetusfond</t>
  </si>
  <si>
    <t>EELNÕU</t>
  </si>
  <si>
    <t>Lisa nr 1</t>
  </si>
  <si>
    <t>määrusele nr.</t>
  </si>
  <si>
    <t xml:space="preserve">TÕRVA VALD   2022.a. eelarve </t>
  </si>
  <si>
    <t>2022.a eelarve</t>
  </si>
  <si>
    <t>Lisaeelarve</t>
  </si>
  <si>
    <t>3888</t>
  </si>
  <si>
    <t>Muud tulud</t>
  </si>
  <si>
    <t xml:space="preserve">NÕUETE JA KOHUSTUSTE SALDODE MUUTUS </t>
  </si>
  <si>
    <t>02</t>
  </si>
  <si>
    <t>Riigikaitse</t>
  </si>
  <si>
    <t>02300</t>
  </si>
  <si>
    <t>Kaitseotstarbeline abi</t>
  </si>
  <si>
    <t>Muu sotsiaalne kaitse, sh. sotsiaalse kaitse haldus</t>
  </si>
  <si>
    <t>Lisaeelarve sept. 2022</t>
  </si>
  <si>
    <t>Tulud kultuuriürituste korraldamisest</t>
  </si>
  <si>
    <t>Suviste kultuuriürituste piletimüügi tulud</t>
  </si>
  <si>
    <t>Rahandusministeerium</t>
  </si>
  <si>
    <t>PRIA-lt koolitoetus</t>
  </si>
  <si>
    <t>Kooldele ja lasteaedadele koolipiima-ja koolipuuvilja toetus</t>
  </si>
  <si>
    <t>SA KIK toetus</t>
  </si>
  <si>
    <t>Toetus Tõrva Gümnaasiumi loodusprojekti läbiviimiseks</t>
  </si>
  <si>
    <t>Siseministeerium</t>
  </si>
  <si>
    <t>Toetus kriisivalmiduse suurendamiseks (generaatorite soetus)</t>
  </si>
  <si>
    <t>PRIA Leader meetme toetus</t>
  </si>
  <si>
    <t>Näituste korraldamise infotahvlid</t>
  </si>
  <si>
    <t>Energiatoetuse vahendite ülejäägi tagastamine</t>
  </si>
  <si>
    <t>Mänguväljaku rajamine Riiska linnaossa</t>
  </si>
  <si>
    <t>invest</t>
  </si>
  <si>
    <t>Tõrva kultuurimaja rek.</t>
  </si>
  <si>
    <t>Kultuuriürituste korraldamise kulud</t>
  </si>
  <si>
    <t>Muu perekondade sotsiaalne kaitse</t>
  </si>
  <si>
    <t>Energiatoetuse vahendite ülejäägi tagasikanne</t>
  </si>
  <si>
    <t>Eelharidus - lasteaiad</t>
  </si>
  <si>
    <t>Koolipiima- ja -puuvilja toetus Mõmmik 1082; Tõrvalill 420, Ritsu 861</t>
  </si>
  <si>
    <t>Üldharidus - koolid</t>
  </si>
  <si>
    <t>Koolipiima- ja -puuvilja toetus Ala 296, Hummuli 388, Tõrva G.2261</t>
  </si>
  <si>
    <t>Üldharidus - Tõrva Gümn</t>
  </si>
  <si>
    <t>Tõrva Gümn loodusprojekti kulud</t>
  </si>
  <si>
    <t>Toimetulekutoetus</t>
  </si>
  <si>
    <t>Generaatorite soetamine</t>
  </si>
  <si>
    <t>Mänguväljak Riiska linnaossa</t>
  </si>
  <si>
    <t>Näituse korraldamise infotahvlid</t>
  </si>
  <si>
    <t xml:space="preserve"> </t>
  </si>
  <si>
    <t>Elamu- ja kommunaalmajanduse tulud</t>
  </si>
  <si>
    <t>Laekumised kommunaalteenuste eest (täiendav tulu)</t>
  </si>
  <si>
    <t>Üldharidus - Riidaja Põhikool</t>
  </si>
  <si>
    <t>Riidaja Põhikooli keskkütte katla soetus</t>
  </si>
  <si>
    <t>Eelarve muudatused</t>
  </si>
  <si>
    <t>Raamatukogude kululiikide vaheline kanne</t>
  </si>
  <si>
    <t>majandamiskuludest suunamine personalikuludeks</t>
  </si>
  <si>
    <t>kululiik 55</t>
  </si>
  <si>
    <t>kululiik 50</t>
  </si>
  <si>
    <t>Täiendav toimetulekutoetus (II ja III kv juurdearvestus)</t>
  </si>
  <si>
    <t>Tõrva Vallavolikogu 27.09.2022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</si>
</sst>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186"/>
      <scheme val="minor"/>
    </font>
    <font>
      <sz val="11"/>
      <name val="Times New Roman"/>
      <family val="1"/>
      <charset val="186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sz val="11"/>
      <color indexed="8"/>
      <name val="Times New Roman"/>
      <family val="1"/>
      <charset val="186"/>
    </font>
    <font>
      <b/>
      <sz val="9"/>
      <color indexed="8"/>
      <name val="Times New Roman"/>
      <family val="1"/>
      <charset val="186"/>
    </font>
    <font>
      <sz val="9"/>
      <color indexed="8"/>
      <name val="Times New Roman"/>
      <family val="1"/>
      <charset val="186"/>
    </font>
    <font>
      <sz val="10"/>
      <color indexed="8"/>
      <name val="Times New Roman"/>
      <family val="1"/>
      <charset val="186"/>
    </font>
    <font>
      <sz val="8"/>
      <color indexed="8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98">
    <xf numFmtId="0" fontId="0" fillId="0" borderId="0" xfId="0"/>
    <xf numFmtId="0" fontId="4" fillId="0" borderId="0" xfId="0" applyFont="1"/>
    <xf numFmtId="0" fontId="1" fillId="0" borderId="0" xfId="0" applyFont="1"/>
    <xf numFmtId="0" fontId="1" fillId="0" borderId="0" xfId="0" applyFont="1" applyFill="1" applyAlignment="1">
      <alignment horizontal="center"/>
    </xf>
    <xf numFmtId="0" fontId="1" fillId="0" borderId="0" xfId="0" applyFont="1" applyFill="1" applyBorder="1"/>
    <xf numFmtId="0" fontId="1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right"/>
    </xf>
    <xf numFmtId="0" fontId="1" fillId="0" borderId="0" xfId="0" applyFont="1" applyAlignment="1">
      <alignment horizontal="left"/>
    </xf>
    <xf numFmtId="4" fontId="1" fillId="0" borderId="0" xfId="0" applyNumberFormat="1" applyFont="1" applyFill="1" applyBorder="1" applyAlignment="1">
      <alignment horizontal="right"/>
    </xf>
    <xf numFmtId="4" fontId="1" fillId="0" borderId="0" xfId="0" applyNumberFormat="1" applyFont="1" applyFill="1" applyBorder="1"/>
    <xf numFmtId="0" fontId="1" fillId="0" borderId="0" xfId="0" applyFont="1" applyFill="1" applyBorder="1" applyAlignment="1">
      <alignment horizontal="left"/>
    </xf>
    <xf numFmtId="4" fontId="4" fillId="0" borderId="0" xfId="0" applyNumberFormat="1" applyFont="1" applyFill="1" applyBorder="1"/>
    <xf numFmtId="4" fontId="1" fillId="0" borderId="0" xfId="0" applyNumberFormat="1" applyFont="1"/>
    <xf numFmtId="49" fontId="5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/>
    </xf>
    <xf numFmtId="0" fontId="1" fillId="0" borderId="0" xfId="0" applyFont="1" applyFill="1"/>
    <xf numFmtId="0" fontId="4" fillId="0" borderId="0" xfId="0" applyFont="1" applyFill="1"/>
    <xf numFmtId="49" fontId="1" fillId="0" borderId="0" xfId="0" applyNumberFormat="1" applyFont="1" applyFill="1" applyAlignment="1">
      <alignment horizontal="right"/>
    </xf>
    <xf numFmtId="49" fontId="6" fillId="0" borderId="0" xfId="0" applyNumberFormat="1" applyFont="1"/>
    <xf numFmtId="2" fontId="5" fillId="0" borderId="0" xfId="0" applyNumberFormat="1" applyFont="1" applyAlignment="1">
      <alignment horizontal="right"/>
    </xf>
    <xf numFmtId="49" fontId="5" fillId="3" borderId="1" xfId="0" applyNumberFormat="1" applyFont="1" applyFill="1" applyBorder="1" applyAlignment="1">
      <alignment horizontal="left" wrapText="1"/>
    </xf>
    <xf numFmtId="4" fontId="5" fillId="3" borderId="2" xfId="2" applyNumberFormat="1" applyFont="1" applyFill="1" applyBorder="1"/>
    <xf numFmtId="49" fontId="5" fillId="0" borderId="2" xfId="0" applyNumberFormat="1" applyFont="1" applyBorder="1" applyAlignment="1">
      <alignment horizontal="left" wrapText="1"/>
    </xf>
    <xf numFmtId="4" fontId="5" fillId="0" borderId="2" xfId="2" applyNumberFormat="1" applyFont="1" applyBorder="1"/>
    <xf numFmtId="49" fontId="6" fillId="0" borderId="6" xfId="0" applyNumberFormat="1" applyFont="1" applyBorder="1" applyAlignment="1">
      <alignment horizontal="left" wrapText="1"/>
    </xf>
    <xf numFmtId="4" fontId="6" fillId="0" borderId="6" xfId="2" applyNumberFormat="1" applyFont="1" applyBorder="1" applyProtection="1">
      <protection locked="0"/>
    </xf>
    <xf numFmtId="49" fontId="5" fillId="0" borderId="7" xfId="0" applyNumberFormat="1" applyFont="1" applyBorder="1" applyAlignment="1">
      <alignment horizontal="left" wrapText="1"/>
    </xf>
    <xf numFmtId="4" fontId="5" fillId="0" borderId="4" xfId="2" applyNumberFormat="1" applyFont="1" applyBorder="1" applyProtection="1">
      <protection locked="0"/>
    </xf>
    <xf numFmtId="49" fontId="5" fillId="0" borderId="5" xfId="0" applyNumberFormat="1" applyFont="1" applyBorder="1" applyAlignment="1">
      <alignment horizontal="left" wrapText="1"/>
    </xf>
    <xf numFmtId="49" fontId="5" fillId="0" borderId="3" xfId="0" applyNumberFormat="1" applyFont="1" applyBorder="1" applyAlignment="1">
      <alignment horizontal="left" wrapText="1"/>
    </xf>
    <xf numFmtId="4" fontId="5" fillId="0" borderId="3" xfId="2" applyNumberFormat="1" applyFont="1" applyBorder="1"/>
    <xf numFmtId="49" fontId="8" fillId="0" borderId="6" xfId="0" applyNumberFormat="1" applyFont="1" applyBorder="1" applyAlignment="1">
      <alignment horizontal="left" wrapText="1"/>
    </xf>
    <xf numFmtId="49" fontId="5" fillId="3" borderId="7" xfId="0" applyNumberFormat="1" applyFont="1" applyFill="1" applyBorder="1" applyAlignment="1">
      <alignment horizontal="left" wrapText="1"/>
    </xf>
    <xf numFmtId="4" fontId="5" fillId="3" borderId="4" xfId="2" applyNumberFormat="1" applyFont="1" applyFill="1" applyBorder="1"/>
    <xf numFmtId="4" fontId="1" fillId="0" borderId="6" xfId="2" applyNumberFormat="1" applyFont="1" applyBorder="1"/>
    <xf numFmtId="4" fontId="4" fillId="0" borderId="3" xfId="2" applyNumberFormat="1" applyFont="1" applyBorder="1"/>
    <xf numFmtId="49" fontId="5" fillId="4" borderId="7" xfId="0" applyNumberFormat="1" applyFont="1" applyFill="1" applyBorder="1" applyAlignment="1">
      <alignment horizontal="left" wrapText="1"/>
    </xf>
    <xf numFmtId="4" fontId="4" fillId="4" borderId="4" xfId="1" applyNumberFormat="1" applyFont="1" applyFill="1" applyBorder="1"/>
    <xf numFmtId="49" fontId="5" fillId="3" borderId="5" xfId="0" applyNumberFormat="1" applyFont="1" applyFill="1" applyBorder="1" applyAlignment="1">
      <alignment horizontal="left" wrapText="1"/>
    </xf>
    <xf numFmtId="4" fontId="4" fillId="3" borderId="2" xfId="1" applyNumberFormat="1" applyFont="1" applyFill="1" applyBorder="1"/>
    <xf numFmtId="4" fontId="1" fillId="0" borderId="6" xfId="2" applyNumberFormat="1" applyFont="1" applyBorder="1" applyProtection="1">
      <protection locked="0"/>
    </xf>
    <xf numFmtId="4" fontId="1" fillId="0" borderId="6" xfId="1" applyNumberFormat="1" applyFont="1" applyBorder="1" applyProtection="1">
      <protection locked="0"/>
    </xf>
    <xf numFmtId="49" fontId="6" fillId="0" borderId="9" xfId="0" applyNumberFormat="1" applyFont="1" applyBorder="1" applyAlignment="1">
      <alignment horizontal="left" wrapText="1"/>
    </xf>
    <xf numFmtId="4" fontId="6" fillId="0" borderId="9" xfId="2" applyNumberFormat="1" applyFont="1" applyBorder="1" applyProtection="1">
      <protection locked="0"/>
    </xf>
    <xf numFmtId="49" fontId="6" fillId="0" borderId="8" xfId="0" applyNumberFormat="1" applyFont="1" applyBorder="1" applyAlignment="1">
      <alignment horizontal="left" wrapText="1"/>
    </xf>
    <xf numFmtId="4" fontId="6" fillId="0" borderId="8" xfId="2" applyNumberFormat="1" applyFont="1" applyBorder="1" applyProtection="1">
      <protection locked="0"/>
    </xf>
    <xf numFmtId="49" fontId="5" fillId="3" borderId="3" xfId="0" applyNumberFormat="1" applyFont="1" applyFill="1" applyBorder="1" applyAlignment="1">
      <alignment horizontal="left" wrapText="1"/>
    </xf>
    <xf numFmtId="4" fontId="4" fillId="3" borderId="3" xfId="1" applyNumberFormat="1" applyFont="1" applyFill="1" applyBorder="1"/>
    <xf numFmtId="4" fontId="4" fillId="3" borderId="1" xfId="1" applyNumberFormat="1" applyFont="1" applyFill="1" applyBorder="1"/>
    <xf numFmtId="49" fontId="6" fillId="0" borderId="1" xfId="0" applyNumberFormat="1" applyFont="1" applyBorder="1" applyAlignment="1">
      <alignment horizontal="left" wrapText="1"/>
    </xf>
    <xf numFmtId="4" fontId="6" fillId="0" borderId="1" xfId="2" applyNumberFormat="1" applyFont="1" applyBorder="1" applyProtection="1">
      <protection locked="0"/>
    </xf>
    <xf numFmtId="49" fontId="10" fillId="0" borderId="6" xfId="0" applyNumberFormat="1" applyFont="1" applyBorder="1" applyAlignment="1">
      <alignment horizontal="left" wrapText="1"/>
    </xf>
    <xf numFmtId="0" fontId="11" fillId="0" borderId="0" xfId="0" applyFont="1"/>
    <xf numFmtId="0" fontId="11" fillId="0" borderId="0" xfId="0" applyFont="1" applyAlignment="1">
      <alignment horizontal="right"/>
    </xf>
    <xf numFmtId="0" fontId="12" fillId="0" borderId="0" xfId="0" applyFont="1"/>
    <xf numFmtId="49" fontId="5" fillId="0" borderId="0" xfId="0" applyNumberFormat="1" applyFont="1"/>
    <xf numFmtId="49" fontId="9" fillId="0" borderId="0" xfId="0" applyNumberFormat="1" applyFont="1"/>
    <xf numFmtId="2" fontId="1" fillId="0" borderId="0" xfId="0" applyNumberFormat="1" applyFont="1"/>
    <xf numFmtId="49" fontId="5" fillId="2" borderId="0" xfId="0" applyNumberFormat="1" applyFont="1" applyFill="1" applyAlignment="1">
      <alignment horizontal="center" vertical="center" wrapText="1"/>
    </xf>
    <xf numFmtId="49" fontId="5" fillId="3" borderId="10" xfId="0" applyNumberFormat="1" applyFont="1" applyFill="1" applyBorder="1" applyAlignment="1">
      <alignment horizontal="left" wrapText="1"/>
    </xf>
    <xf numFmtId="49" fontId="5" fillId="0" borderId="11" xfId="0" applyNumberFormat="1" applyFont="1" applyBorder="1" applyAlignment="1">
      <alignment horizontal="left" wrapText="1"/>
    </xf>
    <xf numFmtId="49" fontId="6" fillId="0" borderId="12" xfId="0" applyNumberFormat="1" applyFont="1" applyBorder="1" applyAlignment="1">
      <alignment horizontal="left" wrapText="1"/>
    </xf>
    <xf numFmtId="49" fontId="5" fillId="0" borderId="13" xfId="0" applyNumberFormat="1" applyFont="1" applyBorder="1" applyAlignment="1">
      <alignment horizontal="left" wrapText="1"/>
    </xf>
    <xf numFmtId="4" fontId="5" fillId="0" borderId="6" xfId="2" applyNumberFormat="1" applyFont="1" applyBorder="1" applyProtection="1">
      <protection locked="0"/>
    </xf>
    <xf numFmtId="49" fontId="5" fillId="0" borderId="14" xfId="0" applyNumberFormat="1" applyFont="1" applyBorder="1" applyAlignment="1">
      <alignment horizontal="left" wrapText="1"/>
    </xf>
    <xf numFmtId="49" fontId="5" fillId="0" borderId="0" xfId="0" applyNumberFormat="1" applyFont="1" applyAlignment="1">
      <alignment horizontal="left" wrapText="1"/>
    </xf>
    <xf numFmtId="49" fontId="5" fillId="3" borderId="13" xfId="0" applyNumberFormat="1" applyFont="1" applyFill="1" applyBorder="1" applyAlignment="1">
      <alignment horizontal="left" wrapText="1"/>
    </xf>
    <xf numFmtId="49" fontId="8" fillId="0" borderId="12" xfId="0" applyNumberFormat="1" applyFont="1" applyBorder="1" applyAlignment="1">
      <alignment horizontal="left"/>
    </xf>
    <xf numFmtId="49" fontId="8" fillId="0" borderId="12" xfId="0" applyNumberFormat="1" applyFont="1" applyBorder="1" applyAlignment="1">
      <alignment horizontal="left" wrapText="1"/>
    </xf>
    <xf numFmtId="49" fontId="6" fillId="0" borderId="15" xfId="0" applyNumberFormat="1" applyFont="1" applyBorder="1" applyAlignment="1">
      <alignment horizontal="left" wrapText="1"/>
    </xf>
    <xf numFmtId="49" fontId="6" fillId="0" borderId="16" xfId="0" applyNumberFormat="1" applyFont="1" applyBorder="1" applyAlignment="1">
      <alignment horizontal="left" wrapText="1"/>
    </xf>
    <xf numFmtId="4" fontId="6" fillId="0" borderId="15" xfId="2" applyNumberFormat="1" applyFont="1" applyBorder="1" applyProtection="1">
      <protection locked="0"/>
    </xf>
    <xf numFmtId="49" fontId="5" fillId="4" borderId="1" xfId="0" applyNumberFormat="1" applyFont="1" applyFill="1" applyBorder="1" applyAlignment="1">
      <alignment horizontal="left" wrapText="1"/>
    </xf>
    <xf numFmtId="49" fontId="5" fillId="4" borderId="10" xfId="0" applyNumberFormat="1" applyFont="1" applyFill="1" applyBorder="1" applyAlignment="1">
      <alignment horizontal="left" wrapText="1"/>
    </xf>
    <xf numFmtId="4" fontId="4" fillId="4" borderId="1" xfId="1" applyNumberFormat="1" applyFont="1" applyFill="1" applyBorder="1"/>
    <xf numFmtId="49" fontId="5" fillId="3" borderId="0" xfId="0" applyNumberFormat="1" applyFont="1" applyFill="1" applyAlignment="1">
      <alignment horizontal="left" wrapText="1"/>
    </xf>
    <xf numFmtId="49" fontId="9" fillId="0" borderId="12" xfId="0" applyNumberFormat="1" applyFont="1" applyBorder="1" applyAlignment="1">
      <alignment horizontal="left" wrapText="1"/>
    </xf>
    <xf numFmtId="49" fontId="7" fillId="4" borderId="13" xfId="0" applyNumberFormat="1" applyFont="1" applyFill="1" applyBorder="1" applyAlignment="1">
      <alignment horizontal="left" wrapText="1"/>
    </xf>
    <xf numFmtId="49" fontId="5" fillId="3" borderId="14" xfId="0" applyNumberFormat="1" applyFont="1" applyFill="1" applyBorder="1" applyAlignment="1">
      <alignment horizontal="left" wrapText="1"/>
    </xf>
    <xf numFmtId="49" fontId="6" fillId="3" borderId="2" xfId="0" applyNumberFormat="1" applyFont="1" applyFill="1" applyBorder="1" applyAlignment="1">
      <alignment horizontal="left" wrapText="1"/>
    </xf>
    <xf numFmtId="49" fontId="9" fillId="3" borderId="11" xfId="0" applyNumberFormat="1" applyFont="1" applyFill="1" applyBorder="1" applyAlignment="1">
      <alignment horizontal="left"/>
    </xf>
    <xf numFmtId="4" fontId="1" fillId="3" borderId="2" xfId="1" applyNumberFormat="1" applyFont="1" applyFill="1" applyBorder="1" applyProtection="1">
      <protection locked="0"/>
    </xf>
    <xf numFmtId="4" fontId="6" fillId="3" borderId="2" xfId="2" applyNumberFormat="1" applyFont="1" applyFill="1" applyBorder="1" applyProtection="1">
      <protection locked="0"/>
    </xf>
    <xf numFmtId="49" fontId="6" fillId="3" borderId="1" xfId="0" applyNumberFormat="1" applyFont="1" applyFill="1" applyBorder="1" applyAlignment="1">
      <alignment horizontal="left" wrapText="1"/>
    </xf>
    <xf numFmtId="49" fontId="9" fillId="3" borderId="10" xfId="0" applyNumberFormat="1" applyFont="1" applyFill="1" applyBorder="1" applyAlignment="1">
      <alignment horizontal="left" wrapText="1"/>
    </xf>
    <xf numFmtId="4" fontId="1" fillId="3" borderId="1" xfId="1" applyNumberFormat="1" applyFont="1" applyFill="1" applyBorder="1"/>
    <xf numFmtId="4" fontId="6" fillId="3" borderId="1" xfId="2" applyNumberFormat="1" applyFont="1" applyFill="1" applyBorder="1" applyProtection="1">
      <protection locked="0"/>
    </xf>
    <xf numFmtId="49" fontId="7" fillId="0" borderId="13" xfId="0" applyNumberFormat="1" applyFont="1" applyBorder="1" applyAlignment="1">
      <alignment horizontal="left" wrapText="1"/>
    </xf>
    <xf numFmtId="4" fontId="4" fillId="0" borderId="4" xfId="2" applyNumberFormat="1" applyFont="1" applyBorder="1"/>
    <xf numFmtId="49" fontId="6" fillId="0" borderId="17" xfId="0" applyNumberFormat="1" applyFont="1" applyBorder="1" applyAlignment="1">
      <alignment horizontal="left" wrapText="1"/>
    </xf>
    <xf numFmtId="49" fontId="6" fillId="0" borderId="18" xfId="0" applyNumberFormat="1" applyFont="1" applyBorder="1" applyAlignment="1">
      <alignment horizontal="left" wrapText="1"/>
    </xf>
    <xf numFmtId="49" fontId="6" fillId="0" borderId="10" xfId="0" applyNumberFormat="1" applyFont="1" applyBorder="1" applyAlignment="1">
      <alignment horizontal="left" wrapText="1"/>
    </xf>
    <xf numFmtId="0" fontId="1" fillId="0" borderId="17" xfId="2" applyFont="1" applyBorder="1" applyAlignment="1">
      <alignment horizontal="left"/>
    </xf>
    <xf numFmtId="49" fontId="6" fillId="0" borderId="12" xfId="0" applyNumberFormat="1" applyFont="1" applyBorder="1" applyAlignment="1">
      <alignment horizontal="left"/>
    </xf>
    <xf numFmtId="49" fontId="6" fillId="0" borderId="18" xfId="0" applyNumberFormat="1" applyFont="1" applyBorder="1" applyAlignment="1">
      <alignment horizontal="left"/>
    </xf>
    <xf numFmtId="4" fontId="6" fillId="0" borderId="6" xfId="2" applyNumberFormat="1" applyFont="1" applyFill="1" applyBorder="1" applyProtection="1">
      <protection locked="0"/>
    </xf>
    <xf numFmtId="4" fontId="1" fillId="5" borderId="6" xfId="2" applyNumberFormat="1" applyFont="1" applyFill="1" applyBorder="1" applyProtection="1">
      <protection locked="0"/>
    </xf>
  </cellXfs>
  <cellStyles count="3">
    <cellStyle name="Normaallaad" xfId="0" builtinId="0"/>
    <cellStyle name="Normal 2" xfId="1" xr:uid="{00000000-0005-0000-0000-000001000000}"/>
    <cellStyle name="Normal_Sheet1 2" xfId="2" xr:uid="{00000000-0005-0000-0000-000002000000}"/>
  </cellStyles>
  <dxfs count="1">
    <dxf>
      <fill>
        <patternFill>
          <bgColor indexed="1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05"/>
  <sheetViews>
    <sheetView zoomScale="130" zoomScaleNormal="130" workbookViewId="0">
      <selection activeCell="D44" sqref="D44"/>
    </sheetView>
  </sheetViews>
  <sheetFormatPr defaultRowHeight="15.75" customHeight="1" x14ac:dyDescent="0.35"/>
  <cols>
    <col min="1" max="1" width="10.81640625" customWidth="1"/>
    <col min="2" max="2" width="38.54296875" customWidth="1"/>
    <col min="3" max="3" width="14.6328125" customWidth="1"/>
    <col min="4" max="4" width="16.1796875" customWidth="1"/>
    <col min="5" max="5" width="15.54296875" customWidth="1"/>
  </cols>
  <sheetData>
    <row r="1" spans="1:5" s="53" customFormat="1" ht="19.75" customHeight="1" x14ac:dyDescent="0.3">
      <c r="A1" s="53" t="s">
        <v>191</v>
      </c>
      <c r="C1" s="54" t="s">
        <v>192</v>
      </c>
    </row>
    <row r="2" spans="1:5" s="53" customFormat="1" ht="19.75" customHeight="1" x14ac:dyDescent="0.3">
      <c r="C2" s="55" t="s">
        <v>245</v>
      </c>
    </row>
    <row r="3" spans="1:5" s="53" customFormat="1" ht="19.75" customHeight="1" x14ac:dyDescent="0.3">
      <c r="A3" s="56"/>
      <c r="B3" s="19"/>
      <c r="C3" s="57" t="s">
        <v>193</v>
      </c>
    </row>
    <row r="4" spans="1:5" ht="19.75" customHeight="1" thickBot="1" x14ac:dyDescent="0.4">
      <c r="A4" s="56" t="s">
        <v>194</v>
      </c>
      <c r="B4" s="58"/>
      <c r="C4" s="59"/>
    </row>
    <row r="5" spans="1:5" ht="19.75" customHeight="1" thickBot="1" x14ac:dyDescent="0.4">
      <c r="A5" s="19"/>
      <c r="B5" s="20"/>
      <c r="C5" s="14" t="s">
        <v>195</v>
      </c>
      <c r="D5" s="14" t="s">
        <v>196</v>
      </c>
      <c r="E5" s="14" t="s">
        <v>195</v>
      </c>
    </row>
    <row r="6" spans="1:5" ht="19.75" customHeight="1" thickBot="1" x14ac:dyDescent="0.4">
      <c r="A6" s="21"/>
      <c r="B6" s="60" t="s">
        <v>0</v>
      </c>
      <c r="C6" s="22">
        <f>C7+C11+C12+C16</f>
        <v>9604699.1900000013</v>
      </c>
      <c r="D6" s="22">
        <f>D7+D11+D12+D16</f>
        <v>305326.78000000003</v>
      </c>
      <c r="E6" s="22">
        <f>E7+E11+E12+E16</f>
        <v>9910025.9700000007</v>
      </c>
    </row>
    <row r="7" spans="1:5" ht="19.75" customHeight="1" x14ac:dyDescent="0.35">
      <c r="A7" s="23" t="s">
        <v>1</v>
      </c>
      <c r="B7" s="61" t="s">
        <v>2</v>
      </c>
      <c r="C7" s="24">
        <f>SUM(C8:C10)</f>
        <v>5517450</v>
      </c>
      <c r="D7" s="24">
        <f>SUM(D8:D10)</f>
        <v>0</v>
      </c>
      <c r="E7" s="24">
        <f>SUM(E8:E10)</f>
        <v>5517450</v>
      </c>
    </row>
    <row r="8" spans="1:5" ht="19.75" customHeight="1" x14ac:dyDescent="0.35">
      <c r="A8" s="25" t="s">
        <v>3</v>
      </c>
      <c r="B8" s="62" t="s">
        <v>4</v>
      </c>
      <c r="C8" s="26">
        <v>5212000</v>
      </c>
      <c r="D8" s="26"/>
      <c r="E8" s="26">
        <f>C8+D8</f>
        <v>5212000</v>
      </c>
    </row>
    <row r="9" spans="1:5" ht="19.75" customHeight="1" x14ac:dyDescent="0.35">
      <c r="A9" s="25" t="s">
        <v>5</v>
      </c>
      <c r="B9" s="62" t="s">
        <v>6</v>
      </c>
      <c r="C9" s="26">
        <v>305000</v>
      </c>
      <c r="D9" s="26"/>
      <c r="E9" s="26">
        <f t="shared" ref="E9:E19" si="0">C9+D9</f>
        <v>305000</v>
      </c>
    </row>
    <row r="10" spans="1:5" ht="19.75" customHeight="1" x14ac:dyDescent="0.35">
      <c r="A10" s="25" t="s">
        <v>7</v>
      </c>
      <c r="B10" s="62" t="s">
        <v>8</v>
      </c>
      <c r="C10" s="26">
        <v>450</v>
      </c>
      <c r="D10" s="26"/>
      <c r="E10" s="26">
        <f t="shared" si="0"/>
        <v>450</v>
      </c>
    </row>
    <row r="11" spans="1:5" ht="19.75" customHeight="1" thickBot="1" x14ac:dyDescent="0.4">
      <c r="A11" s="27" t="s">
        <v>9</v>
      </c>
      <c r="B11" s="63" t="s">
        <v>10</v>
      </c>
      <c r="C11" s="28">
        <v>413630</v>
      </c>
      <c r="D11" s="28">
        <v>76900</v>
      </c>
      <c r="E11" s="64">
        <f t="shared" si="0"/>
        <v>490530</v>
      </c>
    </row>
    <row r="12" spans="1:5" ht="19.75" customHeight="1" x14ac:dyDescent="0.35">
      <c r="A12" s="29"/>
      <c r="B12" s="65" t="s">
        <v>11</v>
      </c>
      <c r="C12" s="24">
        <f t="shared" ref="C12:E12" si="1">C13+C14+C15</f>
        <v>3598462.39</v>
      </c>
      <c r="D12" s="24">
        <f t="shared" si="1"/>
        <v>228426.78</v>
      </c>
      <c r="E12" s="24">
        <f t="shared" si="1"/>
        <v>3826889.17</v>
      </c>
    </row>
    <row r="13" spans="1:5" ht="19.75" customHeight="1" x14ac:dyDescent="0.35">
      <c r="A13" s="25" t="s">
        <v>12</v>
      </c>
      <c r="B13" s="62" t="s">
        <v>13</v>
      </c>
      <c r="C13" s="26">
        <v>986961</v>
      </c>
      <c r="D13" s="26"/>
      <c r="E13" s="26">
        <f t="shared" si="0"/>
        <v>986961</v>
      </c>
    </row>
    <row r="14" spans="1:5" ht="19.75" customHeight="1" x14ac:dyDescent="0.35">
      <c r="A14" s="25" t="s">
        <v>14</v>
      </c>
      <c r="B14" s="62" t="s">
        <v>15</v>
      </c>
      <c r="C14" s="26">
        <v>2397502</v>
      </c>
      <c r="D14" s="26">
        <v>250710</v>
      </c>
      <c r="E14" s="26">
        <f t="shared" si="0"/>
        <v>2648212</v>
      </c>
    </row>
    <row r="15" spans="1:5" ht="19.75" customHeight="1" x14ac:dyDescent="0.35">
      <c r="A15" s="25" t="s">
        <v>16</v>
      </c>
      <c r="B15" s="62" t="s">
        <v>17</v>
      </c>
      <c r="C15" s="26">
        <v>213999.39</v>
      </c>
      <c r="D15" s="26">
        <f>5308+4500-32091.22</f>
        <v>-22283.22</v>
      </c>
      <c r="E15" s="26">
        <f t="shared" si="0"/>
        <v>191716.17</v>
      </c>
    </row>
    <row r="16" spans="1:5" ht="19.75" customHeight="1" x14ac:dyDescent="0.35">
      <c r="A16" s="30"/>
      <c r="B16" s="66" t="s">
        <v>18</v>
      </c>
      <c r="C16" s="31">
        <f>SUM(C17:C19)</f>
        <v>75156.800000000003</v>
      </c>
      <c r="D16" s="31">
        <f>SUM(D17:D19)</f>
        <v>0</v>
      </c>
      <c r="E16" s="31">
        <f>SUM(E17:E19)</f>
        <v>75156.800000000003</v>
      </c>
    </row>
    <row r="17" spans="1:5" ht="21.65" customHeight="1" x14ac:dyDescent="0.35">
      <c r="A17" s="32" t="s">
        <v>19</v>
      </c>
      <c r="B17" s="62" t="s">
        <v>20</v>
      </c>
      <c r="C17" s="26">
        <v>8000</v>
      </c>
      <c r="D17" s="26"/>
      <c r="E17" s="26">
        <f t="shared" si="0"/>
        <v>8000</v>
      </c>
    </row>
    <row r="18" spans="1:5" ht="21.65" customHeight="1" x14ac:dyDescent="0.35">
      <c r="A18" s="32" t="s">
        <v>21</v>
      </c>
      <c r="B18" s="62" t="s">
        <v>22</v>
      </c>
      <c r="C18" s="26">
        <v>11000</v>
      </c>
      <c r="D18" s="26"/>
      <c r="E18" s="26">
        <f t="shared" si="0"/>
        <v>11000</v>
      </c>
    </row>
    <row r="19" spans="1:5" ht="22.75" customHeight="1" x14ac:dyDescent="0.35">
      <c r="A19" s="32" t="s">
        <v>197</v>
      </c>
      <c r="B19" s="62" t="s">
        <v>198</v>
      </c>
      <c r="C19" s="26">
        <v>56156.800000000003</v>
      </c>
      <c r="D19" s="26"/>
      <c r="E19" s="26">
        <f t="shared" si="0"/>
        <v>56156.800000000003</v>
      </c>
    </row>
    <row r="20" spans="1:5" ht="19.75" customHeight="1" thickBot="1" x14ac:dyDescent="0.4">
      <c r="A20" s="33"/>
      <c r="B20" s="67" t="s">
        <v>23</v>
      </c>
      <c r="C20" s="34">
        <f>C21+C24</f>
        <v>9083522.3900000006</v>
      </c>
      <c r="D20" s="34">
        <f>D21+D24</f>
        <v>286626.78000000003</v>
      </c>
      <c r="E20" s="34">
        <f>E21+E24</f>
        <v>9370149.1699999999</v>
      </c>
    </row>
    <row r="21" spans="1:5" ht="19.75" customHeight="1" x14ac:dyDescent="0.35">
      <c r="A21" s="29"/>
      <c r="B21" s="65" t="s">
        <v>24</v>
      </c>
      <c r="C21" s="31">
        <f>C22+C23</f>
        <v>691531</v>
      </c>
      <c r="D21" s="31">
        <f>D22+D23</f>
        <v>218618.78</v>
      </c>
      <c r="E21" s="31">
        <f>E22+E23</f>
        <v>910149.78</v>
      </c>
    </row>
    <row r="22" spans="1:5" ht="19.75" customHeight="1" x14ac:dyDescent="0.35">
      <c r="A22" s="25" t="s">
        <v>25</v>
      </c>
      <c r="B22" s="68" t="s">
        <v>26</v>
      </c>
      <c r="C22" s="26">
        <v>376316</v>
      </c>
      <c r="D22" s="26">
        <v>218618.78</v>
      </c>
      <c r="E22" s="26">
        <f t="shared" ref="E22:E23" si="2">C22+D22</f>
        <v>594934.78</v>
      </c>
    </row>
    <row r="23" spans="1:5" ht="19.75" customHeight="1" x14ac:dyDescent="0.35">
      <c r="A23" s="25" t="s">
        <v>175</v>
      </c>
      <c r="B23" s="69" t="s">
        <v>27</v>
      </c>
      <c r="C23" s="35">
        <v>315215</v>
      </c>
      <c r="D23" s="35"/>
      <c r="E23" s="26">
        <f t="shared" si="2"/>
        <v>315215</v>
      </c>
    </row>
    <row r="24" spans="1:5" ht="19.75" customHeight="1" x14ac:dyDescent="0.35">
      <c r="A24" s="30"/>
      <c r="B24" s="66" t="s">
        <v>28</v>
      </c>
      <c r="C24" s="36">
        <f>C25+C26+C27</f>
        <v>8391991.3900000006</v>
      </c>
      <c r="D24" s="36">
        <f>D25+D26+D27</f>
        <v>68008</v>
      </c>
      <c r="E24" s="36">
        <f>E25+E26+E27</f>
        <v>8459999.3900000006</v>
      </c>
    </row>
    <row r="25" spans="1:5" ht="19.75" customHeight="1" x14ac:dyDescent="0.35">
      <c r="A25" s="25" t="s">
        <v>29</v>
      </c>
      <c r="B25" s="62" t="s">
        <v>30</v>
      </c>
      <c r="C25" s="26">
        <v>5354199.3899999997</v>
      </c>
      <c r="D25" s="96">
        <v>4500</v>
      </c>
      <c r="E25" s="26">
        <f t="shared" ref="E25:E27" si="3">C25+D25</f>
        <v>5358699.3899999997</v>
      </c>
    </row>
    <row r="26" spans="1:5" ht="19.75" customHeight="1" x14ac:dyDescent="0.35">
      <c r="A26" s="25" t="s">
        <v>31</v>
      </c>
      <c r="B26" s="62" t="s">
        <v>32</v>
      </c>
      <c r="C26" s="26">
        <v>3007522</v>
      </c>
      <c r="D26" s="96">
        <f>68008-4500</f>
        <v>63508</v>
      </c>
      <c r="E26" s="26">
        <f t="shared" si="3"/>
        <v>3071030</v>
      </c>
    </row>
    <row r="27" spans="1:5" ht="19.75" customHeight="1" thickBot="1" x14ac:dyDescent="0.4">
      <c r="A27" s="70" t="s">
        <v>33</v>
      </c>
      <c r="B27" s="71" t="s">
        <v>34</v>
      </c>
      <c r="C27" s="72">
        <v>30270</v>
      </c>
      <c r="D27" s="72"/>
      <c r="E27" s="72">
        <f t="shared" si="3"/>
        <v>30270</v>
      </c>
    </row>
    <row r="28" spans="1:5" ht="19.75" customHeight="1" thickBot="1" x14ac:dyDescent="0.4">
      <c r="A28" s="73"/>
      <c r="B28" s="74" t="s">
        <v>35</v>
      </c>
      <c r="C28" s="75">
        <f>C6-C20</f>
        <v>521176.80000000075</v>
      </c>
      <c r="D28" s="75">
        <f>D6-D20</f>
        <v>18700</v>
      </c>
      <c r="E28" s="75">
        <f>E6-E20</f>
        <v>539876.80000000075</v>
      </c>
    </row>
    <row r="29" spans="1:5" ht="19.75" customHeight="1" x14ac:dyDescent="0.35">
      <c r="A29" s="47"/>
      <c r="B29" s="76" t="s">
        <v>36</v>
      </c>
      <c r="C29" s="48">
        <f>C30-C31+C32-C33-C34</f>
        <v>-862816.8</v>
      </c>
      <c r="D29" s="48">
        <f>D30-D31+D32-D33-D34</f>
        <v>-18700</v>
      </c>
      <c r="E29" s="48">
        <f>E30-E31+E32-E33-E34</f>
        <v>-881516.8</v>
      </c>
    </row>
    <row r="30" spans="1:5" ht="19.75" customHeight="1" x14ac:dyDescent="0.35">
      <c r="A30" s="25" t="s">
        <v>37</v>
      </c>
      <c r="B30" s="62" t="s">
        <v>38</v>
      </c>
      <c r="C30" s="26">
        <v>105000</v>
      </c>
      <c r="D30" s="26"/>
      <c r="E30" s="26">
        <f t="shared" ref="E30:E34" si="4">C30+D30</f>
        <v>105000</v>
      </c>
    </row>
    <row r="31" spans="1:5" ht="19.75" customHeight="1" x14ac:dyDescent="0.35">
      <c r="A31" s="25" t="s">
        <v>39</v>
      </c>
      <c r="B31" s="62" t="s">
        <v>40</v>
      </c>
      <c r="C31" s="26">
        <v>893656.8</v>
      </c>
      <c r="D31" s="26">
        <v>86487</v>
      </c>
      <c r="E31" s="26">
        <f t="shared" si="4"/>
        <v>980143.8</v>
      </c>
    </row>
    <row r="32" spans="1:5" ht="19.75" customHeight="1" x14ac:dyDescent="0.35">
      <c r="A32" s="25" t="s">
        <v>41</v>
      </c>
      <c r="B32" s="77" t="s">
        <v>182</v>
      </c>
      <c r="C32" s="26">
        <v>151000</v>
      </c>
      <c r="D32" s="26">
        <v>67787</v>
      </c>
      <c r="E32" s="26">
        <f t="shared" si="4"/>
        <v>218787</v>
      </c>
    </row>
    <row r="33" spans="1:5" ht="19.75" customHeight="1" x14ac:dyDescent="0.35">
      <c r="A33" s="25" t="s">
        <v>42</v>
      </c>
      <c r="B33" s="62" t="s">
        <v>183</v>
      </c>
      <c r="C33" s="26">
        <v>175000</v>
      </c>
      <c r="D33" s="26"/>
      <c r="E33" s="26">
        <f t="shared" si="4"/>
        <v>175000</v>
      </c>
    </row>
    <row r="34" spans="1:5" ht="19.75" customHeight="1" x14ac:dyDescent="0.35">
      <c r="A34" s="25" t="s">
        <v>43</v>
      </c>
      <c r="B34" s="62" t="s">
        <v>44</v>
      </c>
      <c r="C34" s="41">
        <v>50160</v>
      </c>
      <c r="D34" s="41"/>
      <c r="E34" s="26">
        <f t="shared" si="4"/>
        <v>50160</v>
      </c>
    </row>
    <row r="35" spans="1:5" ht="28" customHeight="1" thickBot="1" x14ac:dyDescent="0.4">
      <c r="A35" s="37"/>
      <c r="B35" s="78" t="s">
        <v>45</v>
      </c>
      <c r="C35" s="38">
        <f>C28+C29</f>
        <v>-341639.9999999993</v>
      </c>
      <c r="D35" s="38">
        <f>D28+D29</f>
        <v>0</v>
      </c>
      <c r="E35" s="38">
        <f>E28+E29</f>
        <v>-341639.9999999993</v>
      </c>
    </row>
    <row r="36" spans="1:5" ht="19.75" customHeight="1" x14ac:dyDescent="0.35">
      <c r="A36" s="39"/>
      <c r="B36" s="79" t="s">
        <v>184</v>
      </c>
      <c r="C36" s="40">
        <f>C37+C38</f>
        <v>-65078</v>
      </c>
      <c r="D36" s="40">
        <f>D37+D38</f>
        <v>0</v>
      </c>
      <c r="E36" s="40">
        <f>E37+E38</f>
        <v>-65078</v>
      </c>
    </row>
    <row r="37" spans="1:5" ht="19.75" customHeight="1" x14ac:dyDescent="0.35">
      <c r="A37" s="25" t="s">
        <v>46</v>
      </c>
      <c r="B37" s="62" t="s">
        <v>47</v>
      </c>
      <c r="C37" s="42">
        <v>350000</v>
      </c>
      <c r="D37" s="42"/>
      <c r="E37" s="26">
        <f t="shared" ref="E37:E40" si="5">C37+D37</f>
        <v>350000</v>
      </c>
    </row>
    <row r="38" spans="1:5" ht="19.75" customHeight="1" thickBot="1" x14ac:dyDescent="0.4">
      <c r="A38" s="70" t="s">
        <v>48</v>
      </c>
      <c r="B38" s="71" t="s">
        <v>49</v>
      </c>
      <c r="C38" s="72">
        <v>-415078</v>
      </c>
      <c r="D38" s="72"/>
      <c r="E38" s="72">
        <f t="shared" si="5"/>
        <v>-415078</v>
      </c>
    </row>
    <row r="39" spans="1:5" ht="19.75" customHeight="1" thickBot="1" x14ac:dyDescent="0.4">
      <c r="A39" s="80" t="s">
        <v>50</v>
      </c>
      <c r="B39" s="81" t="s">
        <v>185</v>
      </c>
      <c r="C39" s="82">
        <v>-264128.40999999997</v>
      </c>
      <c r="D39" s="82"/>
      <c r="E39" s="83">
        <f t="shared" si="5"/>
        <v>-264128.40999999997</v>
      </c>
    </row>
    <row r="40" spans="1:5" ht="27.65" customHeight="1" thickBot="1" x14ac:dyDescent="0.4">
      <c r="A40" s="84"/>
      <c r="B40" s="85" t="s">
        <v>199</v>
      </c>
      <c r="C40" s="86">
        <v>142589.59</v>
      </c>
      <c r="D40" s="86"/>
      <c r="E40" s="87">
        <f t="shared" si="5"/>
        <v>142589.59</v>
      </c>
    </row>
    <row r="41" spans="1:5" ht="37.25" customHeight="1" thickBot="1" x14ac:dyDescent="0.4">
      <c r="A41" s="27"/>
      <c r="B41" s="88" t="s">
        <v>51</v>
      </c>
      <c r="C41" s="89">
        <f>C42+C51+C54+C62+C68+C73+C75+C87+C95+C49</f>
        <v>10202339.189999999</v>
      </c>
      <c r="D41" s="89">
        <f>D42+D51+D54+D62+D68+D73+D75+D87+D95+D49</f>
        <v>373113.78</v>
      </c>
      <c r="E41" s="89">
        <f>E42+E51+E54+E62+E68+E73+E75+E87+E95+E49</f>
        <v>10575452.969999999</v>
      </c>
    </row>
    <row r="42" spans="1:5" ht="19.75" customHeight="1" thickBot="1" x14ac:dyDescent="0.4">
      <c r="A42" s="39" t="s">
        <v>52</v>
      </c>
      <c r="B42" s="79" t="s">
        <v>53</v>
      </c>
      <c r="C42" s="40">
        <f>SUM(C43:C48)</f>
        <v>1025680</v>
      </c>
      <c r="D42" s="40">
        <f>SUM(D43:D48)</f>
        <v>0</v>
      </c>
      <c r="E42" s="40">
        <f>SUM(E43:E48)</f>
        <v>1025680</v>
      </c>
    </row>
    <row r="43" spans="1:5" ht="19.75" customHeight="1" x14ac:dyDescent="0.35">
      <c r="A43" s="43" t="s">
        <v>54</v>
      </c>
      <c r="B43" s="90" t="s">
        <v>55</v>
      </c>
      <c r="C43" s="44">
        <v>97924</v>
      </c>
      <c r="D43" s="44"/>
      <c r="E43" s="26">
        <f t="shared" ref="E43:E48" si="6">C43+D43</f>
        <v>97924</v>
      </c>
    </row>
    <row r="44" spans="1:5" ht="19.75" customHeight="1" x14ac:dyDescent="0.35">
      <c r="A44" s="25" t="s">
        <v>56</v>
      </c>
      <c r="B44" s="62" t="s">
        <v>57</v>
      </c>
      <c r="C44" s="26">
        <v>697574</v>
      </c>
      <c r="D44" s="26"/>
      <c r="E44" s="26">
        <f t="shared" si="6"/>
        <v>697574</v>
      </c>
    </row>
    <row r="45" spans="1:5" ht="19.75" customHeight="1" x14ac:dyDescent="0.35">
      <c r="A45" s="25" t="s">
        <v>58</v>
      </c>
      <c r="B45" s="62" t="s">
        <v>59</v>
      </c>
      <c r="C45" s="97">
        <v>20000</v>
      </c>
      <c r="D45" s="26"/>
      <c r="E45" s="26">
        <f t="shared" si="6"/>
        <v>20000</v>
      </c>
    </row>
    <row r="46" spans="1:5" ht="19.75" customHeight="1" x14ac:dyDescent="0.35">
      <c r="A46" s="25" t="s">
        <v>60</v>
      </c>
      <c r="B46" s="62" t="s">
        <v>61</v>
      </c>
      <c r="C46" s="26">
        <v>147222</v>
      </c>
      <c r="D46" s="26"/>
      <c r="E46" s="26">
        <f t="shared" si="6"/>
        <v>147222</v>
      </c>
    </row>
    <row r="47" spans="1:5" ht="19.75" customHeight="1" x14ac:dyDescent="0.35">
      <c r="A47" s="25" t="s">
        <v>62</v>
      </c>
      <c r="B47" s="62" t="s">
        <v>63</v>
      </c>
      <c r="C47" s="26">
        <v>50160</v>
      </c>
      <c r="D47" s="26"/>
      <c r="E47" s="26">
        <f t="shared" si="6"/>
        <v>50160</v>
      </c>
    </row>
    <row r="48" spans="1:5" ht="19.75" customHeight="1" thickBot="1" x14ac:dyDescent="0.4">
      <c r="A48" s="45"/>
      <c r="B48" s="91" t="s">
        <v>64</v>
      </c>
      <c r="C48" s="46">
        <v>12800</v>
      </c>
      <c r="D48" s="46"/>
      <c r="E48" s="26">
        <f t="shared" si="6"/>
        <v>12800</v>
      </c>
    </row>
    <row r="49" spans="1:5" ht="19.75" customHeight="1" thickBot="1" x14ac:dyDescent="0.4">
      <c r="A49" s="47" t="s">
        <v>200</v>
      </c>
      <c r="B49" s="76" t="s">
        <v>201</v>
      </c>
      <c r="C49" s="48">
        <f>C50</f>
        <v>10000</v>
      </c>
      <c r="D49" s="48">
        <f>D50</f>
        <v>0</v>
      </c>
      <c r="E49" s="48">
        <f>E50</f>
        <v>10000</v>
      </c>
    </row>
    <row r="50" spans="1:5" ht="19.75" customHeight="1" x14ac:dyDescent="0.35">
      <c r="A50" s="43" t="s">
        <v>202</v>
      </c>
      <c r="B50" s="90" t="s">
        <v>203</v>
      </c>
      <c r="C50" s="44">
        <v>10000</v>
      </c>
      <c r="D50" s="44"/>
      <c r="E50" s="26">
        <f t="shared" ref="E50" si="7">C50+D50</f>
        <v>10000</v>
      </c>
    </row>
    <row r="51" spans="1:5" ht="19.75" customHeight="1" thickBot="1" x14ac:dyDescent="0.4">
      <c r="A51" s="47" t="s">
        <v>65</v>
      </c>
      <c r="B51" s="76" t="s">
        <v>66</v>
      </c>
      <c r="C51" s="48">
        <f>SUM(C52:C53)</f>
        <v>29394</v>
      </c>
      <c r="D51" s="48">
        <f>SUM(D52:D53)</f>
        <v>0</v>
      </c>
      <c r="E51" s="48">
        <f>SUM(E52:E53)</f>
        <v>29394</v>
      </c>
    </row>
    <row r="52" spans="1:5" ht="19.75" customHeight="1" x14ac:dyDescent="0.35">
      <c r="A52" s="43" t="s">
        <v>67</v>
      </c>
      <c r="B52" s="90" t="s">
        <v>68</v>
      </c>
      <c r="C52" s="44">
        <v>2194</v>
      </c>
      <c r="D52" s="44"/>
      <c r="E52" s="26">
        <f t="shared" ref="E52:E53" si="8">C52+D52</f>
        <v>2194</v>
      </c>
    </row>
    <row r="53" spans="1:5" ht="19.75" customHeight="1" thickBot="1" x14ac:dyDescent="0.4">
      <c r="A53" s="45" t="s">
        <v>69</v>
      </c>
      <c r="B53" s="91" t="s">
        <v>70</v>
      </c>
      <c r="C53" s="46">
        <v>27200</v>
      </c>
      <c r="D53" s="46"/>
      <c r="E53" s="26">
        <f t="shared" si="8"/>
        <v>27200</v>
      </c>
    </row>
    <row r="54" spans="1:5" ht="19.75" customHeight="1" thickBot="1" x14ac:dyDescent="0.4">
      <c r="A54" s="47" t="s">
        <v>71</v>
      </c>
      <c r="B54" s="76" t="s">
        <v>72</v>
      </c>
      <c r="C54" s="48">
        <f>SUM(C55:C61)</f>
        <v>1136265</v>
      </c>
      <c r="D54" s="48">
        <f>SUM(D55:D61)</f>
        <v>67787</v>
      </c>
      <c r="E54" s="48">
        <f>SUM(E55:E61)</f>
        <v>1204052</v>
      </c>
    </row>
    <row r="55" spans="1:5" ht="19.75" customHeight="1" x14ac:dyDescent="0.35">
      <c r="A55" s="43" t="s">
        <v>73</v>
      </c>
      <c r="B55" s="90" t="s">
        <v>74</v>
      </c>
      <c r="C55" s="44">
        <v>12000</v>
      </c>
      <c r="D55" s="44"/>
      <c r="E55" s="26">
        <f t="shared" ref="E55:E61" si="9">C55+D55</f>
        <v>12000</v>
      </c>
    </row>
    <row r="56" spans="1:5" ht="19.75" customHeight="1" x14ac:dyDescent="0.35">
      <c r="A56" s="25" t="s">
        <v>75</v>
      </c>
      <c r="B56" s="62" t="s">
        <v>76</v>
      </c>
      <c r="C56" s="26">
        <v>24470</v>
      </c>
      <c r="D56" s="26"/>
      <c r="E56" s="26">
        <f t="shared" si="9"/>
        <v>24470</v>
      </c>
    </row>
    <row r="57" spans="1:5" ht="19.75" customHeight="1" x14ac:dyDescent="0.35">
      <c r="A57" s="25" t="s">
        <v>77</v>
      </c>
      <c r="B57" s="62" t="s">
        <v>78</v>
      </c>
      <c r="C57" s="26">
        <v>319000</v>
      </c>
      <c r="D57" s="26"/>
      <c r="E57" s="26">
        <f t="shared" si="9"/>
        <v>319000</v>
      </c>
    </row>
    <row r="58" spans="1:5" ht="19.75" customHeight="1" x14ac:dyDescent="0.35">
      <c r="A58" s="25" t="s">
        <v>79</v>
      </c>
      <c r="B58" s="62" t="s">
        <v>80</v>
      </c>
      <c r="C58" s="26">
        <v>40792</v>
      </c>
      <c r="D58" s="26"/>
      <c r="E58" s="26">
        <f t="shared" si="9"/>
        <v>40792</v>
      </c>
    </row>
    <row r="59" spans="1:5" ht="19.75" customHeight="1" x14ac:dyDescent="0.35">
      <c r="A59" s="25" t="s">
        <v>81</v>
      </c>
      <c r="B59" s="62" t="s">
        <v>82</v>
      </c>
      <c r="C59" s="26">
        <v>1650</v>
      </c>
      <c r="D59" s="26"/>
      <c r="E59" s="26">
        <f t="shared" si="9"/>
        <v>1650</v>
      </c>
    </row>
    <row r="60" spans="1:5" ht="19.75" customHeight="1" x14ac:dyDescent="0.35">
      <c r="A60" s="25" t="s">
        <v>83</v>
      </c>
      <c r="B60" s="62" t="s">
        <v>84</v>
      </c>
      <c r="C60" s="26">
        <v>581000</v>
      </c>
      <c r="D60" s="26">
        <v>67787</v>
      </c>
      <c r="E60" s="26">
        <f t="shared" si="9"/>
        <v>648787</v>
      </c>
    </row>
    <row r="61" spans="1:5" ht="19.75" customHeight="1" thickBot="1" x14ac:dyDescent="0.4">
      <c r="A61" s="45" t="s">
        <v>85</v>
      </c>
      <c r="B61" s="91" t="s">
        <v>86</v>
      </c>
      <c r="C61" s="46">
        <v>157353</v>
      </c>
      <c r="D61" s="46"/>
      <c r="E61" s="26">
        <f t="shared" si="9"/>
        <v>157353</v>
      </c>
    </row>
    <row r="62" spans="1:5" ht="19.75" customHeight="1" thickBot="1" x14ac:dyDescent="0.4">
      <c r="A62" s="21" t="s">
        <v>87</v>
      </c>
      <c r="B62" s="60" t="s">
        <v>88</v>
      </c>
      <c r="C62" s="49">
        <f>SUM(C63:C67)</f>
        <v>585985</v>
      </c>
      <c r="D62" s="49">
        <f>SUM(D63:D67)</f>
        <v>0</v>
      </c>
      <c r="E62" s="49">
        <f>SUM(E63:E67)</f>
        <v>585985</v>
      </c>
    </row>
    <row r="63" spans="1:5" ht="19.75" customHeight="1" x14ac:dyDescent="0.35">
      <c r="A63" s="43" t="s">
        <v>89</v>
      </c>
      <c r="B63" s="90" t="s">
        <v>90</v>
      </c>
      <c r="C63" s="44">
        <v>97109</v>
      </c>
      <c r="D63" s="44"/>
      <c r="E63" s="26">
        <f t="shared" ref="E63:E67" si="10">C63+D63</f>
        <v>97109</v>
      </c>
    </row>
    <row r="64" spans="1:5" ht="19.75" customHeight="1" x14ac:dyDescent="0.35">
      <c r="A64" s="25" t="s">
        <v>173</v>
      </c>
      <c r="B64" s="62" t="s">
        <v>176</v>
      </c>
      <c r="C64" s="26">
        <v>135000</v>
      </c>
      <c r="D64" s="26"/>
      <c r="E64" s="26">
        <f t="shared" si="10"/>
        <v>135000</v>
      </c>
    </row>
    <row r="65" spans="1:5" ht="19.75" customHeight="1" x14ac:dyDescent="0.35">
      <c r="A65" s="25" t="s">
        <v>91</v>
      </c>
      <c r="B65" s="62" t="s">
        <v>92</v>
      </c>
      <c r="C65" s="26">
        <v>20300</v>
      </c>
      <c r="D65" s="26"/>
      <c r="E65" s="26">
        <f t="shared" si="10"/>
        <v>20300</v>
      </c>
    </row>
    <row r="66" spans="1:5" ht="19.75" customHeight="1" x14ac:dyDescent="0.35">
      <c r="A66" s="25" t="s">
        <v>93</v>
      </c>
      <c r="B66" s="62" t="s">
        <v>94</v>
      </c>
      <c r="C66" s="26">
        <v>20000</v>
      </c>
      <c r="D66" s="26"/>
      <c r="E66" s="26">
        <f t="shared" si="10"/>
        <v>20000</v>
      </c>
    </row>
    <row r="67" spans="1:5" ht="19.75" customHeight="1" thickBot="1" x14ac:dyDescent="0.4">
      <c r="A67" s="45" t="s">
        <v>95</v>
      </c>
      <c r="B67" s="91" t="s">
        <v>96</v>
      </c>
      <c r="C67" s="46">
        <v>313576</v>
      </c>
      <c r="D67" s="46"/>
      <c r="E67" s="26">
        <f t="shared" si="10"/>
        <v>313576</v>
      </c>
    </row>
    <row r="68" spans="1:5" ht="19.75" customHeight="1" thickBot="1" x14ac:dyDescent="0.4">
      <c r="A68" s="47" t="s">
        <v>97</v>
      </c>
      <c r="B68" s="76" t="s">
        <v>98</v>
      </c>
      <c r="C68" s="48">
        <f>SUM(C69:C72)</f>
        <v>222551</v>
      </c>
      <c r="D68" s="48">
        <f>SUM(D69:D72)</f>
        <v>0</v>
      </c>
      <c r="E68" s="48">
        <f>SUM(E69:E72)</f>
        <v>222551</v>
      </c>
    </row>
    <row r="69" spans="1:5" ht="19.75" customHeight="1" x14ac:dyDescent="0.35">
      <c r="A69" s="43" t="s">
        <v>99</v>
      </c>
      <c r="B69" s="90" t="s">
        <v>100</v>
      </c>
      <c r="C69" s="44">
        <v>52100</v>
      </c>
      <c r="D69" s="44"/>
      <c r="E69" s="26">
        <f t="shared" ref="E69:E72" si="11">C69+D69</f>
        <v>52100</v>
      </c>
    </row>
    <row r="70" spans="1:5" ht="19.75" customHeight="1" x14ac:dyDescent="0.35">
      <c r="A70" s="25" t="s">
        <v>101</v>
      </c>
      <c r="B70" s="62" t="s">
        <v>102</v>
      </c>
      <c r="C70" s="26">
        <v>45000</v>
      </c>
      <c r="D70" s="26"/>
      <c r="E70" s="26">
        <f t="shared" si="11"/>
        <v>45000</v>
      </c>
    </row>
    <row r="71" spans="1:5" ht="19.75" customHeight="1" x14ac:dyDescent="0.35">
      <c r="A71" s="25" t="s">
        <v>103</v>
      </c>
      <c r="B71" s="62" t="s">
        <v>104</v>
      </c>
      <c r="C71" s="26">
        <v>72000</v>
      </c>
      <c r="D71" s="26"/>
      <c r="E71" s="26">
        <f t="shared" si="11"/>
        <v>72000</v>
      </c>
    </row>
    <row r="72" spans="1:5" ht="19.75" customHeight="1" thickBot="1" x14ac:dyDescent="0.4">
      <c r="A72" s="45" t="s">
        <v>105</v>
      </c>
      <c r="B72" s="91" t="s">
        <v>106</v>
      </c>
      <c r="C72" s="46">
        <v>53451</v>
      </c>
      <c r="D72" s="46"/>
      <c r="E72" s="26">
        <f t="shared" si="11"/>
        <v>53451</v>
      </c>
    </row>
    <row r="73" spans="1:5" ht="19.75" customHeight="1" thickBot="1" x14ac:dyDescent="0.4">
      <c r="A73" s="21" t="s">
        <v>107</v>
      </c>
      <c r="B73" s="60" t="s">
        <v>108</v>
      </c>
      <c r="C73" s="49">
        <f>SUM(C74:C74)</f>
        <v>13800</v>
      </c>
      <c r="D73" s="49">
        <f>SUM(D74:D74)</f>
        <v>0</v>
      </c>
      <c r="E73" s="49">
        <f>SUM(E74:E74)</f>
        <v>13800</v>
      </c>
    </row>
    <row r="74" spans="1:5" ht="19.75" customHeight="1" thickBot="1" x14ac:dyDescent="0.4">
      <c r="A74" s="50"/>
      <c r="B74" s="92" t="s">
        <v>186</v>
      </c>
      <c r="C74" s="51">
        <v>13800</v>
      </c>
      <c r="D74" s="51"/>
      <c r="E74" s="26">
        <f t="shared" ref="E74" si="12">C74+D74</f>
        <v>13800</v>
      </c>
    </row>
    <row r="75" spans="1:5" ht="19.75" customHeight="1" thickBot="1" x14ac:dyDescent="0.4">
      <c r="A75" s="21" t="s">
        <v>109</v>
      </c>
      <c r="B75" s="60" t="s">
        <v>110</v>
      </c>
      <c r="C75" s="49">
        <f>SUM(C76:C86)</f>
        <v>1034635.39</v>
      </c>
      <c r="D75" s="49">
        <f>SUM(D76:D86)</f>
        <v>66900</v>
      </c>
      <c r="E75" s="49">
        <f>SUM(E76:E86)</f>
        <v>1101535.3900000001</v>
      </c>
    </row>
    <row r="76" spans="1:5" ht="19.75" customHeight="1" x14ac:dyDescent="0.35">
      <c r="A76" s="43" t="s">
        <v>111</v>
      </c>
      <c r="B76" s="93" t="s">
        <v>112</v>
      </c>
      <c r="C76" s="44">
        <v>149245</v>
      </c>
      <c r="D76" s="44"/>
      <c r="E76" s="26">
        <f t="shared" ref="E76:E86" si="13">C76+D76</f>
        <v>149245</v>
      </c>
    </row>
    <row r="77" spans="1:5" ht="19.75" customHeight="1" x14ac:dyDescent="0.35">
      <c r="A77" s="25" t="s">
        <v>113</v>
      </c>
      <c r="B77" s="62" t="s">
        <v>114</v>
      </c>
      <c r="C77" s="26">
        <v>5950</v>
      </c>
      <c r="D77" s="26"/>
      <c r="E77" s="26">
        <f t="shared" si="13"/>
        <v>5950</v>
      </c>
    </row>
    <row r="78" spans="1:5" ht="19.75" customHeight="1" x14ac:dyDescent="0.35">
      <c r="A78" s="25" t="s">
        <v>115</v>
      </c>
      <c r="B78" s="62" t="s">
        <v>116</v>
      </c>
      <c r="C78" s="26">
        <v>142387</v>
      </c>
      <c r="D78" s="26"/>
      <c r="E78" s="26">
        <f t="shared" si="13"/>
        <v>142387</v>
      </c>
    </row>
    <row r="79" spans="1:5" ht="19.75" customHeight="1" x14ac:dyDescent="0.35">
      <c r="A79" s="25" t="s">
        <v>117</v>
      </c>
      <c r="B79" s="62" t="s">
        <v>118</v>
      </c>
      <c r="C79" s="26">
        <v>34000</v>
      </c>
      <c r="D79" s="26"/>
      <c r="E79" s="26">
        <f t="shared" si="13"/>
        <v>34000</v>
      </c>
    </row>
    <row r="80" spans="1:5" ht="19.75" customHeight="1" x14ac:dyDescent="0.35">
      <c r="A80" s="25" t="s">
        <v>119</v>
      </c>
      <c r="B80" s="62" t="s">
        <v>120</v>
      </c>
      <c r="C80" s="26">
        <v>160010</v>
      </c>
      <c r="D80" s="26"/>
      <c r="E80" s="26">
        <f t="shared" si="13"/>
        <v>160010</v>
      </c>
    </row>
    <row r="81" spans="1:5" ht="19.75" customHeight="1" x14ac:dyDescent="0.35">
      <c r="A81" s="25" t="s">
        <v>121</v>
      </c>
      <c r="B81" s="62" t="s">
        <v>174</v>
      </c>
      <c r="C81" s="26">
        <v>393022.39</v>
      </c>
      <c r="D81" s="26">
        <v>66900</v>
      </c>
      <c r="E81" s="26">
        <f t="shared" si="13"/>
        <v>459922.39</v>
      </c>
    </row>
    <row r="82" spans="1:5" ht="19.75" customHeight="1" x14ac:dyDescent="0.35">
      <c r="A82" s="25" t="s">
        <v>122</v>
      </c>
      <c r="B82" s="62" t="s">
        <v>123</v>
      </c>
      <c r="C82" s="26">
        <v>42051</v>
      </c>
      <c r="D82" s="26"/>
      <c r="E82" s="26">
        <f t="shared" si="13"/>
        <v>42051</v>
      </c>
    </row>
    <row r="83" spans="1:5" ht="19.75" customHeight="1" x14ac:dyDescent="0.35">
      <c r="A83" s="25" t="s">
        <v>124</v>
      </c>
      <c r="B83" s="62" t="s">
        <v>125</v>
      </c>
      <c r="C83" s="26">
        <v>13150</v>
      </c>
      <c r="D83" s="26"/>
      <c r="E83" s="26">
        <f t="shared" si="13"/>
        <v>13150</v>
      </c>
    </row>
    <row r="84" spans="1:5" ht="19.75" customHeight="1" x14ac:dyDescent="0.35">
      <c r="A84" s="25" t="s">
        <v>126</v>
      </c>
      <c r="B84" s="62" t="s">
        <v>127</v>
      </c>
      <c r="C84" s="26">
        <v>29500</v>
      </c>
      <c r="D84" s="26"/>
      <c r="E84" s="26">
        <f t="shared" si="13"/>
        <v>29500</v>
      </c>
    </row>
    <row r="85" spans="1:5" ht="19.75" customHeight="1" x14ac:dyDescent="0.35">
      <c r="A85" s="25" t="s">
        <v>128</v>
      </c>
      <c r="B85" s="62" t="s">
        <v>129</v>
      </c>
      <c r="C85" s="26">
        <v>35120</v>
      </c>
      <c r="D85" s="26"/>
      <c r="E85" s="26">
        <f t="shared" si="13"/>
        <v>35120</v>
      </c>
    </row>
    <row r="86" spans="1:5" ht="19.75" customHeight="1" thickBot="1" x14ac:dyDescent="0.4">
      <c r="A86" s="45" t="s">
        <v>130</v>
      </c>
      <c r="B86" s="91" t="s">
        <v>131</v>
      </c>
      <c r="C86" s="46">
        <v>30200</v>
      </c>
      <c r="D86" s="46"/>
      <c r="E86" s="26">
        <f t="shared" si="13"/>
        <v>30200</v>
      </c>
    </row>
    <row r="87" spans="1:5" ht="19.75" customHeight="1" thickBot="1" x14ac:dyDescent="0.4">
      <c r="A87" s="21" t="s">
        <v>132</v>
      </c>
      <c r="B87" s="60" t="s">
        <v>133</v>
      </c>
      <c r="C87" s="49">
        <f>SUM(C88:C94)</f>
        <v>4935296.8</v>
      </c>
      <c r="D87" s="49">
        <f>SUM(D88:D94)</f>
        <v>19808</v>
      </c>
      <c r="E87" s="49">
        <f>SUM(E88:E94)</f>
        <v>4955104.8</v>
      </c>
    </row>
    <row r="88" spans="1:5" ht="19.75" customHeight="1" x14ac:dyDescent="0.35">
      <c r="A88" s="43" t="s">
        <v>134</v>
      </c>
      <c r="B88" s="90" t="s">
        <v>135</v>
      </c>
      <c r="C88" s="44">
        <v>1412069</v>
      </c>
      <c r="D88" s="44">
        <v>2363</v>
      </c>
      <c r="E88" s="26">
        <f t="shared" ref="E88:E94" si="14">C88+D88</f>
        <v>1414432</v>
      </c>
    </row>
    <row r="89" spans="1:5" ht="19.75" customHeight="1" x14ac:dyDescent="0.35">
      <c r="A89" s="52" t="s">
        <v>136</v>
      </c>
      <c r="B89" s="62" t="s">
        <v>137</v>
      </c>
      <c r="C89" s="26">
        <v>2931316.8</v>
      </c>
      <c r="D89" s="26">
        <v>17445</v>
      </c>
      <c r="E89" s="26">
        <f t="shared" si="14"/>
        <v>2948761.8</v>
      </c>
    </row>
    <row r="90" spans="1:5" ht="19.75" customHeight="1" x14ac:dyDescent="0.35">
      <c r="A90" s="25" t="s">
        <v>171</v>
      </c>
      <c r="B90" s="62" t="s">
        <v>177</v>
      </c>
      <c r="C90" s="26">
        <v>404062</v>
      </c>
      <c r="D90" s="26"/>
      <c r="E90" s="26">
        <f t="shared" si="14"/>
        <v>404062</v>
      </c>
    </row>
    <row r="91" spans="1:5" ht="19.75" customHeight="1" x14ac:dyDescent="0.35">
      <c r="A91" s="25" t="s">
        <v>138</v>
      </c>
      <c r="B91" s="62" t="s">
        <v>139</v>
      </c>
      <c r="C91" s="26">
        <v>1000</v>
      </c>
      <c r="D91" s="26"/>
      <c r="E91" s="26">
        <f t="shared" si="14"/>
        <v>1000</v>
      </c>
    </row>
    <row r="92" spans="1:5" ht="19.75" customHeight="1" x14ac:dyDescent="0.35">
      <c r="A92" s="25" t="s">
        <v>140</v>
      </c>
      <c r="B92" s="62" t="s">
        <v>141</v>
      </c>
      <c r="C92" s="26">
        <v>145900</v>
      </c>
      <c r="D92" s="26"/>
      <c r="E92" s="26">
        <f t="shared" si="14"/>
        <v>145900</v>
      </c>
    </row>
    <row r="93" spans="1:5" ht="19.75" customHeight="1" x14ac:dyDescent="0.35">
      <c r="A93" s="25" t="s">
        <v>142</v>
      </c>
      <c r="B93" s="62" t="s">
        <v>143</v>
      </c>
      <c r="C93" s="26">
        <v>37449</v>
      </c>
      <c r="D93" s="26"/>
      <c r="E93" s="26">
        <f t="shared" si="14"/>
        <v>37449</v>
      </c>
    </row>
    <row r="94" spans="1:5" ht="19.75" customHeight="1" thickBot="1" x14ac:dyDescent="0.4">
      <c r="A94" s="45" t="s">
        <v>178</v>
      </c>
      <c r="B94" s="91" t="s">
        <v>179</v>
      </c>
      <c r="C94" s="46">
        <v>3500</v>
      </c>
      <c r="D94" s="46"/>
      <c r="E94" s="26">
        <f t="shared" si="14"/>
        <v>3500</v>
      </c>
    </row>
    <row r="95" spans="1:5" ht="19.75" customHeight="1" thickBot="1" x14ac:dyDescent="0.4">
      <c r="A95" s="21" t="s">
        <v>144</v>
      </c>
      <c r="B95" s="60" t="s">
        <v>145</v>
      </c>
      <c r="C95" s="49">
        <f>SUM(C96:C105)</f>
        <v>1208732</v>
      </c>
      <c r="D95" s="49">
        <f>SUM(D96:D105)</f>
        <v>218618.78</v>
      </c>
      <c r="E95" s="49">
        <f>SUM(E96:E105)</f>
        <v>1427350.78</v>
      </c>
    </row>
    <row r="96" spans="1:5" ht="19.75" customHeight="1" x14ac:dyDescent="0.35">
      <c r="A96" s="43" t="s">
        <v>146</v>
      </c>
      <c r="B96" s="90" t="s">
        <v>147</v>
      </c>
      <c r="C96" s="44">
        <v>6250</v>
      </c>
      <c r="D96" s="44"/>
      <c r="E96" s="26">
        <f t="shared" ref="E96:E105" si="15">C96+D96</f>
        <v>6250</v>
      </c>
    </row>
    <row r="97" spans="1:5" ht="19.75" customHeight="1" x14ac:dyDescent="0.35">
      <c r="A97" s="25" t="s">
        <v>148</v>
      </c>
      <c r="B97" s="62" t="s">
        <v>149</v>
      </c>
      <c r="C97" s="26">
        <v>113607</v>
      </c>
      <c r="D97" s="26"/>
      <c r="E97" s="26">
        <f t="shared" si="15"/>
        <v>113607</v>
      </c>
    </row>
    <row r="98" spans="1:5" ht="19.75" customHeight="1" x14ac:dyDescent="0.35">
      <c r="A98" s="25" t="s">
        <v>150</v>
      </c>
      <c r="B98" s="62" t="s">
        <v>151</v>
      </c>
      <c r="C98" s="26">
        <v>225000</v>
      </c>
      <c r="D98" s="26"/>
      <c r="E98" s="26">
        <f t="shared" si="15"/>
        <v>225000</v>
      </c>
    </row>
    <row r="99" spans="1:5" ht="19.75" customHeight="1" x14ac:dyDescent="0.35">
      <c r="A99" s="25" t="s">
        <v>152</v>
      </c>
      <c r="B99" s="62" t="s">
        <v>153</v>
      </c>
      <c r="C99" s="26">
        <v>121196</v>
      </c>
      <c r="D99" s="26"/>
      <c r="E99" s="26">
        <f t="shared" si="15"/>
        <v>121196</v>
      </c>
    </row>
    <row r="100" spans="1:5" ht="19.75" customHeight="1" x14ac:dyDescent="0.35">
      <c r="A100" s="25" t="s">
        <v>154</v>
      </c>
      <c r="B100" s="62" t="s">
        <v>155</v>
      </c>
      <c r="C100" s="26">
        <v>129000</v>
      </c>
      <c r="D100" s="26"/>
      <c r="E100" s="26">
        <f t="shared" si="15"/>
        <v>129000</v>
      </c>
    </row>
    <row r="101" spans="1:5" ht="19.75" customHeight="1" x14ac:dyDescent="0.35">
      <c r="A101" s="25" t="s">
        <v>156</v>
      </c>
      <c r="B101" s="62" t="s">
        <v>157</v>
      </c>
      <c r="C101" s="26">
        <v>213538</v>
      </c>
      <c r="D101" s="26">
        <v>-32091.22</v>
      </c>
      <c r="E101" s="26">
        <f t="shared" si="15"/>
        <v>181446.78</v>
      </c>
    </row>
    <row r="102" spans="1:5" ht="19.75" customHeight="1" x14ac:dyDescent="0.35">
      <c r="A102" s="25" t="s">
        <v>158</v>
      </c>
      <c r="B102" s="94" t="s">
        <v>159</v>
      </c>
      <c r="C102" s="26">
        <v>10500</v>
      </c>
      <c r="D102" s="26"/>
      <c r="E102" s="26">
        <f t="shared" si="15"/>
        <v>10500</v>
      </c>
    </row>
    <row r="103" spans="1:5" ht="19.75" customHeight="1" x14ac:dyDescent="0.35">
      <c r="A103" s="25" t="s">
        <v>160</v>
      </c>
      <c r="B103" s="62" t="s">
        <v>161</v>
      </c>
      <c r="C103" s="26">
        <v>87488</v>
      </c>
      <c r="D103" s="26">
        <v>250710</v>
      </c>
      <c r="E103" s="26">
        <f t="shared" si="15"/>
        <v>338198</v>
      </c>
    </row>
    <row r="104" spans="1:5" ht="19.75" customHeight="1" x14ac:dyDescent="0.35">
      <c r="A104" s="25" t="s">
        <v>162</v>
      </c>
      <c r="B104" s="62" t="s">
        <v>163</v>
      </c>
      <c r="C104" s="26">
        <v>30569</v>
      </c>
      <c r="D104" s="26"/>
      <c r="E104" s="26">
        <f t="shared" si="15"/>
        <v>30569</v>
      </c>
    </row>
    <row r="105" spans="1:5" ht="19.75" customHeight="1" thickBot="1" x14ac:dyDescent="0.4">
      <c r="A105" s="45" t="s">
        <v>164</v>
      </c>
      <c r="B105" s="95" t="s">
        <v>204</v>
      </c>
      <c r="C105" s="46">
        <v>271584</v>
      </c>
      <c r="D105" s="46"/>
      <c r="E105" s="26">
        <f t="shared" si="15"/>
        <v>271584</v>
      </c>
    </row>
  </sheetData>
  <conditionalFormatting sqref="C28:E28">
    <cfRule type="cellIs" dxfId="0" priority="1" stopIfTrue="1" operator="lessThan">
      <formula>0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33"/>
  <sheetViews>
    <sheetView tabSelected="1" zoomScale="94" zoomScaleNormal="94" workbookViewId="0">
      <selection activeCell="B13" sqref="B13"/>
    </sheetView>
  </sheetViews>
  <sheetFormatPr defaultRowHeight="14" x14ac:dyDescent="0.3"/>
  <cols>
    <col min="1" max="1" width="8.453125" style="2" customWidth="1"/>
    <col min="2" max="3" width="8.81640625" style="2" customWidth="1"/>
    <col min="4" max="4" width="10" style="2" customWidth="1"/>
    <col min="5" max="5" width="11.1796875" style="2" customWidth="1"/>
    <col min="6" max="6" width="8.81640625" style="3" customWidth="1"/>
    <col min="7" max="7" width="13.54296875" style="2" customWidth="1"/>
    <col min="8" max="9" width="8.81640625" style="2" customWidth="1"/>
    <col min="10" max="11" width="9.1796875" style="2"/>
    <col min="12" max="12" width="7.6328125" style="2" customWidth="1"/>
    <col min="13" max="13" width="4.453125" style="2" customWidth="1"/>
    <col min="14" max="255" width="9.1796875" style="2"/>
    <col min="256" max="256" width="8.453125" style="2" customWidth="1"/>
    <col min="257" max="258" width="8.81640625" style="2" customWidth="1"/>
    <col min="259" max="259" width="15.453125" style="2" customWidth="1"/>
    <col min="260" max="260" width="0.54296875" style="2" customWidth="1"/>
    <col min="261" max="261" width="13.1796875" style="2" customWidth="1"/>
    <col min="262" max="262" width="8.81640625" style="2" customWidth="1"/>
    <col min="263" max="263" width="13.54296875" style="2" customWidth="1"/>
    <col min="264" max="265" width="8.81640625" style="2" customWidth="1"/>
    <col min="266" max="511" width="9.1796875" style="2"/>
    <col min="512" max="512" width="8.453125" style="2" customWidth="1"/>
    <col min="513" max="514" width="8.81640625" style="2" customWidth="1"/>
    <col min="515" max="515" width="15.453125" style="2" customWidth="1"/>
    <col min="516" max="516" width="0.54296875" style="2" customWidth="1"/>
    <col min="517" max="517" width="13.1796875" style="2" customWidth="1"/>
    <col min="518" max="518" width="8.81640625" style="2" customWidth="1"/>
    <col min="519" max="519" width="13.54296875" style="2" customWidth="1"/>
    <col min="520" max="521" width="8.81640625" style="2" customWidth="1"/>
    <col min="522" max="767" width="9.1796875" style="2"/>
    <col min="768" max="768" width="8.453125" style="2" customWidth="1"/>
    <col min="769" max="770" width="8.81640625" style="2" customWidth="1"/>
    <col min="771" max="771" width="15.453125" style="2" customWidth="1"/>
    <col min="772" max="772" width="0.54296875" style="2" customWidth="1"/>
    <col min="773" max="773" width="13.1796875" style="2" customWidth="1"/>
    <col min="774" max="774" width="8.81640625" style="2" customWidth="1"/>
    <col min="775" max="775" width="13.54296875" style="2" customWidth="1"/>
    <col min="776" max="777" width="8.81640625" style="2" customWidth="1"/>
    <col min="778" max="1023" width="9.1796875" style="2"/>
    <col min="1024" max="1024" width="8.453125" style="2" customWidth="1"/>
    <col min="1025" max="1026" width="8.81640625" style="2" customWidth="1"/>
    <col min="1027" max="1027" width="15.453125" style="2" customWidth="1"/>
    <col min="1028" max="1028" width="0.54296875" style="2" customWidth="1"/>
    <col min="1029" max="1029" width="13.1796875" style="2" customWidth="1"/>
    <col min="1030" max="1030" width="8.81640625" style="2" customWidth="1"/>
    <col min="1031" max="1031" width="13.54296875" style="2" customWidth="1"/>
    <col min="1032" max="1033" width="8.81640625" style="2" customWidth="1"/>
    <col min="1034" max="1279" width="9.1796875" style="2"/>
    <col min="1280" max="1280" width="8.453125" style="2" customWidth="1"/>
    <col min="1281" max="1282" width="8.81640625" style="2" customWidth="1"/>
    <col min="1283" max="1283" width="15.453125" style="2" customWidth="1"/>
    <col min="1284" max="1284" width="0.54296875" style="2" customWidth="1"/>
    <col min="1285" max="1285" width="13.1796875" style="2" customWidth="1"/>
    <col min="1286" max="1286" width="8.81640625" style="2" customWidth="1"/>
    <col min="1287" max="1287" width="13.54296875" style="2" customWidth="1"/>
    <col min="1288" max="1289" width="8.81640625" style="2" customWidth="1"/>
    <col min="1290" max="1535" width="9.1796875" style="2"/>
    <col min="1536" max="1536" width="8.453125" style="2" customWidth="1"/>
    <col min="1537" max="1538" width="8.81640625" style="2" customWidth="1"/>
    <col min="1539" max="1539" width="15.453125" style="2" customWidth="1"/>
    <col min="1540" max="1540" width="0.54296875" style="2" customWidth="1"/>
    <col min="1541" max="1541" width="13.1796875" style="2" customWidth="1"/>
    <col min="1542" max="1542" width="8.81640625" style="2" customWidth="1"/>
    <col min="1543" max="1543" width="13.54296875" style="2" customWidth="1"/>
    <col min="1544" max="1545" width="8.81640625" style="2" customWidth="1"/>
    <col min="1546" max="1791" width="9.1796875" style="2"/>
    <col min="1792" max="1792" width="8.453125" style="2" customWidth="1"/>
    <col min="1793" max="1794" width="8.81640625" style="2" customWidth="1"/>
    <col min="1795" max="1795" width="15.453125" style="2" customWidth="1"/>
    <col min="1796" max="1796" width="0.54296875" style="2" customWidth="1"/>
    <col min="1797" max="1797" width="13.1796875" style="2" customWidth="1"/>
    <col min="1798" max="1798" width="8.81640625" style="2" customWidth="1"/>
    <col min="1799" max="1799" width="13.54296875" style="2" customWidth="1"/>
    <col min="1800" max="1801" width="8.81640625" style="2" customWidth="1"/>
    <col min="1802" max="2047" width="9.1796875" style="2"/>
    <col min="2048" max="2048" width="8.453125" style="2" customWidth="1"/>
    <col min="2049" max="2050" width="8.81640625" style="2" customWidth="1"/>
    <col min="2051" max="2051" width="15.453125" style="2" customWidth="1"/>
    <col min="2052" max="2052" width="0.54296875" style="2" customWidth="1"/>
    <col min="2053" max="2053" width="13.1796875" style="2" customWidth="1"/>
    <col min="2054" max="2054" width="8.81640625" style="2" customWidth="1"/>
    <col min="2055" max="2055" width="13.54296875" style="2" customWidth="1"/>
    <col min="2056" max="2057" width="8.81640625" style="2" customWidth="1"/>
    <col min="2058" max="2303" width="9.1796875" style="2"/>
    <col min="2304" max="2304" width="8.453125" style="2" customWidth="1"/>
    <col min="2305" max="2306" width="8.81640625" style="2" customWidth="1"/>
    <col min="2307" max="2307" width="15.453125" style="2" customWidth="1"/>
    <col min="2308" max="2308" width="0.54296875" style="2" customWidth="1"/>
    <col min="2309" max="2309" width="13.1796875" style="2" customWidth="1"/>
    <col min="2310" max="2310" width="8.81640625" style="2" customWidth="1"/>
    <col min="2311" max="2311" width="13.54296875" style="2" customWidth="1"/>
    <col min="2312" max="2313" width="8.81640625" style="2" customWidth="1"/>
    <col min="2314" max="2559" width="9.1796875" style="2"/>
    <col min="2560" max="2560" width="8.453125" style="2" customWidth="1"/>
    <col min="2561" max="2562" width="8.81640625" style="2" customWidth="1"/>
    <col min="2563" max="2563" width="15.453125" style="2" customWidth="1"/>
    <col min="2564" max="2564" width="0.54296875" style="2" customWidth="1"/>
    <col min="2565" max="2565" width="13.1796875" style="2" customWidth="1"/>
    <col min="2566" max="2566" width="8.81640625" style="2" customWidth="1"/>
    <col min="2567" max="2567" width="13.54296875" style="2" customWidth="1"/>
    <col min="2568" max="2569" width="8.81640625" style="2" customWidth="1"/>
    <col min="2570" max="2815" width="9.1796875" style="2"/>
    <col min="2816" max="2816" width="8.453125" style="2" customWidth="1"/>
    <col min="2817" max="2818" width="8.81640625" style="2" customWidth="1"/>
    <col min="2819" max="2819" width="15.453125" style="2" customWidth="1"/>
    <col min="2820" max="2820" width="0.54296875" style="2" customWidth="1"/>
    <col min="2821" max="2821" width="13.1796875" style="2" customWidth="1"/>
    <col min="2822" max="2822" width="8.81640625" style="2" customWidth="1"/>
    <col min="2823" max="2823" width="13.54296875" style="2" customWidth="1"/>
    <col min="2824" max="2825" width="8.81640625" style="2" customWidth="1"/>
    <col min="2826" max="3071" width="9.1796875" style="2"/>
    <col min="3072" max="3072" width="8.453125" style="2" customWidth="1"/>
    <col min="3073" max="3074" width="8.81640625" style="2" customWidth="1"/>
    <col min="3075" max="3075" width="15.453125" style="2" customWidth="1"/>
    <col min="3076" max="3076" width="0.54296875" style="2" customWidth="1"/>
    <col min="3077" max="3077" width="13.1796875" style="2" customWidth="1"/>
    <col min="3078" max="3078" width="8.81640625" style="2" customWidth="1"/>
    <col min="3079" max="3079" width="13.54296875" style="2" customWidth="1"/>
    <col min="3080" max="3081" width="8.81640625" style="2" customWidth="1"/>
    <col min="3082" max="3327" width="9.1796875" style="2"/>
    <col min="3328" max="3328" width="8.453125" style="2" customWidth="1"/>
    <col min="3329" max="3330" width="8.81640625" style="2" customWidth="1"/>
    <col min="3331" max="3331" width="15.453125" style="2" customWidth="1"/>
    <col min="3332" max="3332" width="0.54296875" style="2" customWidth="1"/>
    <col min="3333" max="3333" width="13.1796875" style="2" customWidth="1"/>
    <col min="3334" max="3334" width="8.81640625" style="2" customWidth="1"/>
    <col min="3335" max="3335" width="13.54296875" style="2" customWidth="1"/>
    <col min="3336" max="3337" width="8.81640625" style="2" customWidth="1"/>
    <col min="3338" max="3583" width="9.1796875" style="2"/>
    <col min="3584" max="3584" width="8.453125" style="2" customWidth="1"/>
    <col min="3585" max="3586" width="8.81640625" style="2" customWidth="1"/>
    <col min="3587" max="3587" width="15.453125" style="2" customWidth="1"/>
    <col min="3588" max="3588" width="0.54296875" style="2" customWidth="1"/>
    <col min="3589" max="3589" width="13.1796875" style="2" customWidth="1"/>
    <col min="3590" max="3590" width="8.81640625" style="2" customWidth="1"/>
    <col min="3591" max="3591" width="13.54296875" style="2" customWidth="1"/>
    <col min="3592" max="3593" width="8.81640625" style="2" customWidth="1"/>
    <col min="3594" max="3839" width="9.1796875" style="2"/>
    <col min="3840" max="3840" width="8.453125" style="2" customWidth="1"/>
    <col min="3841" max="3842" width="8.81640625" style="2" customWidth="1"/>
    <col min="3843" max="3843" width="15.453125" style="2" customWidth="1"/>
    <col min="3844" max="3844" width="0.54296875" style="2" customWidth="1"/>
    <col min="3845" max="3845" width="13.1796875" style="2" customWidth="1"/>
    <col min="3846" max="3846" width="8.81640625" style="2" customWidth="1"/>
    <col min="3847" max="3847" width="13.54296875" style="2" customWidth="1"/>
    <col min="3848" max="3849" width="8.81640625" style="2" customWidth="1"/>
    <col min="3850" max="4095" width="9.1796875" style="2"/>
    <col min="4096" max="4096" width="8.453125" style="2" customWidth="1"/>
    <col min="4097" max="4098" width="8.81640625" style="2" customWidth="1"/>
    <col min="4099" max="4099" width="15.453125" style="2" customWidth="1"/>
    <col min="4100" max="4100" width="0.54296875" style="2" customWidth="1"/>
    <col min="4101" max="4101" width="13.1796875" style="2" customWidth="1"/>
    <col min="4102" max="4102" width="8.81640625" style="2" customWidth="1"/>
    <col min="4103" max="4103" width="13.54296875" style="2" customWidth="1"/>
    <col min="4104" max="4105" width="8.81640625" style="2" customWidth="1"/>
    <col min="4106" max="4351" width="9.1796875" style="2"/>
    <col min="4352" max="4352" width="8.453125" style="2" customWidth="1"/>
    <col min="4353" max="4354" width="8.81640625" style="2" customWidth="1"/>
    <col min="4355" max="4355" width="15.453125" style="2" customWidth="1"/>
    <col min="4356" max="4356" width="0.54296875" style="2" customWidth="1"/>
    <col min="4357" max="4357" width="13.1796875" style="2" customWidth="1"/>
    <col min="4358" max="4358" width="8.81640625" style="2" customWidth="1"/>
    <col min="4359" max="4359" width="13.54296875" style="2" customWidth="1"/>
    <col min="4360" max="4361" width="8.81640625" style="2" customWidth="1"/>
    <col min="4362" max="4607" width="9.1796875" style="2"/>
    <col min="4608" max="4608" width="8.453125" style="2" customWidth="1"/>
    <col min="4609" max="4610" width="8.81640625" style="2" customWidth="1"/>
    <col min="4611" max="4611" width="15.453125" style="2" customWidth="1"/>
    <col min="4612" max="4612" width="0.54296875" style="2" customWidth="1"/>
    <col min="4613" max="4613" width="13.1796875" style="2" customWidth="1"/>
    <col min="4614" max="4614" width="8.81640625" style="2" customWidth="1"/>
    <col min="4615" max="4615" width="13.54296875" style="2" customWidth="1"/>
    <col min="4616" max="4617" width="8.81640625" style="2" customWidth="1"/>
    <col min="4618" max="4863" width="9.1796875" style="2"/>
    <col min="4864" max="4864" width="8.453125" style="2" customWidth="1"/>
    <col min="4865" max="4866" width="8.81640625" style="2" customWidth="1"/>
    <col min="4867" max="4867" width="15.453125" style="2" customWidth="1"/>
    <col min="4868" max="4868" width="0.54296875" style="2" customWidth="1"/>
    <col min="4869" max="4869" width="13.1796875" style="2" customWidth="1"/>
    <col min="4870" max="4870" width="8.81640625" style="2" customWidth="1"/>
    <col min="4871" max="4871" width="13.54296875" style="2" customWidth="1"/>
    <col min="4872" max="4873" width="8.81640625" style="2" customWidth="1"/>
    <col min="4874" max="5119" width="9.1796875" style="2"/>
    <col min="5120" max="5120" width="8.453125" style="2" customWidth="1"/>
    <col min="5121" max="5122" width="8.81640625" style="2" customWidth="1"/>
    <col min="5123" max="5123" width="15.453125" style="2" customWidth="1"/>
    <col min="5124" max="5124" width="0.54296875" style="2" customWidth="1"/>
    <col min="5125" max="5125" width="13.1796875" style="2" customWidth="1"/>
    <col min="5126" max="5126" width="8.81640625" style="2" customWidth="1"/>
    <col min="5127" max="5127" width="13.54296875" style="2" customWidth="1"/>
    <col min="5128" max="5129" width="8.81640625" style="2" customWidth="1"/>
    <col min="5130" max="5375" width="9.1796875" style="2"/>
    <col min="5376" max="5376" width="8.453125" style="2" customWidth="1"/>
    <col min="5377" max="5378" width="8.81640625" style="2" customWidth="1"/>
    <col min="5379" max="5379" width="15.453125" style="2" customWidth="1"/>
    <col min="5380" max="5380" width="0.54296875" style="2" customWidth="1"/>
    <col min="5381" max="5381" width="13.1796875" style="2" customWidth="1"/>
    <col min="5382" max="5382" width="8.81640625" style="2" customWidth="1"/>
    <col min="5383" max="5383" width="13.54296875" style="2" customWidth="1"/>
    <col min="5384" max="5385" width="8.81640625" style="2" customWidth="1"/>
    <col min="5386" max="5631" width="9.1796875" style="2"/>
    <col min="5632" max="5632" width="8.453125" style="2" customWidth="1"/>
    <col min="5633" max="5634" width="8.81640625" style="2" customWidth="1"/>
    <col min="5635" max="5635" width="15.453125" style="2" customWidth="1"/>
    <col min="5636" max="5636" width="0.54296875" style="2" customWidth="1"/>
    <col min="5637" max="5637" width="13.1796875" style="2" customWidth="1"/>
    <col min="5638" max="5638" width="8.81640625" style="2" customWidth="1"/>
    <col min="5639" max="5639" width="13.54296875" style="2" customWidth="1"/>
    <col min="5640" max="5641" width="8.81640625" style="2" customWidth="1"/>
    <col min="5642" max="5887" width="9.1796875" style="2"/>
    <col min="5888" max="5888" width="8.453125" style="2" customWidth="1"/>
    <col min="5889" max="5890" width="8.81640625" style="2" customWidth="1"/>
    <col min="5891" max="5891" width="15.453125" style="2" customWidth="1"/>
    <col min="5892" max="5892" width="0.54296875" style="2" customWidth="1"/>
    <col min="5893" max="5893" width="13.1796875" style="2" customWidth="1"/>
    <col min="5894" max="5894" width="8.81640625" style="2" customWidth="1"/>
    <col min="5895" max="5895" width="13.54296875" style="2" customWidth="1"/>
    <col min="5896" max="5897" width="8.81640625" style="2" customWidth="1"/>
    <col min="5898" max="6143" width="9.1796875" style="2"/>
    <col min="6144" max="6144" width="8.453125" style="2" customWidth="1"/>
    <col min="6145" max="6146" width="8.81640625" style="2" customWidth="1"/>
    <col min="6147" max="6147" width="15.453125" style="2" customWidth="1"/>
    <col min="6148" max="6148" width="0.54296875" style="2" customWidth="1"/>
    <col min="6149" max="6149" width="13.1796875" style="2" customWidth="1"/>
    <col min="6150" max="6150" width="8.81640625" style="2" customWidth="1"/>
    <col min="6151" max="6151" width="13.54296875" style="2" customWidth="1"/>
    <col min="6152" max="6153" width="8.81640625" style="2" customWidth="1"/>
    <col min="6154" max="6399" width="9.1796875" style="2"/>
    <col min="6400" max="6400" width="8.453125" style="2" customWidth="1"/>
    <col min="6401" max="6402" width="8.81640625" style="2" customWidth="1"/>
    <col min="6403" max="6403" width="15.453125" style="2" customWidth="1"/>
    <col min="6404" max="6404" width="0.54296875" style="2" customWidth="1"/>
    <col min="6405" max="6405" width="13.1796875" style="2" customWidth="1"/>
    <col min="6406" max="6406" width="8.81640625" style="2" customWidth="1"/>
    <col min="6407" max="6407" width="13.54296875" style="2" customWidth="1"/>
    <col min="6408" max="6409" width="8.81640625" style="2" customWidth="1"/>
    <col min="6410" max="6655" width="9.1796875" style="2"/>
    <col min="6656" max="6656" width="8.453125" style="2" customWidth="1"/>
    <col min="6657" max="6658" width="8.81640625" style="2" customWidth="1"/>
    <col min="6659" max="6659" width="15.453125" style="2" customWidth="1"/>
    <col min="6660" max="6660" width="0.54296875" style="2" customWidth="1"/>
    <col min="6661" max="6661" width="13.1796875" style="2" customWidth="1"/>
    <col min="6662" max="6662" width="8.81640625" style="2" customWidth="1"/>
    <col min="6663" max="6663" width="13.54296875" style="2" customWidth="1"/>
    <col min="6664" max="6665" width="8.81640625" style="2" customWidth="1"/>
    <col min="6666" max="6911" width="9.1796875" style="2"/>
    <col min="6912" max="6912" width="8.453125" style="2" customWidth="1"/>
    <col min="6913" max="6914" width="8.81640625" style="2" customWidth="1"/>
    <col min="6915" max="6915" width="15.453125" style="2" customWidth="1"/>
    <col min="6916" max="6916" width="0.54296875" style="2" customWidth="1"/>
    <col min="6917" max="6917" width="13.1796875" style="2" customWidth="1"/>
    <col min="6918" max="6918" width="8.81640625" style="2" customWidth="1"/>
    <col min="6919" max="6919" width="13.54296875" style="2" customWidth="1"/>
    <col min="6920" max="6921" width="8.81640625" style="2" customWidth="1"/>
    <col min="6922" max="7167" width="9.1796875" style="2"/>
    <col min="7168" max="7168" width="8.453125" style="2" customWidth="1"/>
    <col min="7169" max="7170" width="8.81640625" style="2" customWidth="1"/>
    <col min="7171" max="7171" width="15.453125" style="2" customWidth="1"/>
    <col min="7172" max="7172" width="0.54296875" style="2" customWidth="1"/>
    <col min="7173" max="7173" width="13.1796875" style="2" customWidth="1"/>
    <col min="7174" max="7174" width="8.81640625" style="2" customWidth="1"/>
    <col min="7175" max="7175" width="13.54296875" style="2" customWidth="1"/>
    <col min="7176" max="7177" width="8.81640625" style="2" customWidth="1"/>
    <col min="7178" max="7423" width="9.1796875" style="2"/>
    <col min="7424" max="7424" width="8.453125" style="2" customWidth="1"/>
    <col min="7425" max="7426" width="8.81640625" style="2" customWidth="1"/>
    <col min="7427" max="7427" width="15.453125" style="2" customWidth="1"/>
    <col min="7428" max="7428" width="0.54296875" style="2" customWidth="1"/>
    <col min="7429" max="7429" width="13.1796875" style="2" customWidth="1"/>
    <col min="7430" max="7430" width="8.81640625" style="2" customWidth="1"/>
    <col min="7431" max="7431" width="13.54296875" style="2" customWidth="1"/>
    <col min="7432" max="7433" width="8.81640625" style="2" customWidth="1"/>
    <col min="7434" max="7679" width="9.1796875" style="2"/>
    <col min="7680" max="7680" width="8.453125" style="2" customWidth="1"/>
    <col min="7681" max="7682" width="8.81640625" style="2" customWidth="1"/>
    <col min="7683" max="7683" width="15.453125" style="2" customWidth="1"/>
    <col min="7684" max="7684" width="0.54296875" style="2" customWidth="1"/>
    <col min="7685" max="7685" width="13.1796875" style="2" customWidth="1"/>
    <col min="7686" max="7686" width="8.81640625" style="2" customWidth="1"/>
    <col min="7687" max="7687" width="13.54296875" style="2" customWidth="1"/>
    <col min="7688" max="7689" width="8.81640625" style="2" customWidth="1"/>
    <col min="7690" max="7935" width="9.1796875" style="2"/>
    <col min="7936" max="7936" width="8.453125" style="2" customWidth="1"/>
    <col min="7937" max="7938" width="8.81640625" style="2" customWidth="1"/>
    <col min="7939" max="7939" width="15.453125" style="2" customWidth="1"/>
    <col min="7940" max="7940" width="0.54296875" style="2" customWidth="1"/>
    <col min="7941" max="7941" width="13.1796875" style="2" customWidth="1"/>
    <col min="7942" max="7942" width="8.81640625" style="2" customWidth="1"/>
    <col min="7943" max="7943" width="13.54296875" style="2" customWidth="1"/>
    <col min="7944" max="7945" width="8.81640625" style="2" customWidth="1"/>
    <col min="7946" max="8191" width="9.1796875" style="2"/>
    <col min="8192" max="8192" width="8.453125" style="2" customWidth="1"/>
    <col min="8193" max="8194" width="8.81640625" style="2" customWidth="1"/>
    <col min="8195" max="8195" width="15.453125" style="2" customWidth="1"/>
    <col min="8196" max="8196" width="0.54296875" style="2" customWidth="1"/>
    <col min="8197" max="8197" width="13.1796875" style="2" customWidth="1"/>
    <col min="8198" max="8198" width="8.81640625" style="2" customWidth="1"/>
    <col min="8199" max="8199" width="13.54296875" style="2" customWidth="1"/>
    <col min="8200" max="8201" width="8.81640625" style="2" customWidth="1"/>
    <col min="8202" max="8447" width="9.1796875" style="2"/>
    <col min="8448" max="8448" width="8.453125" style="2" customWidth="1"/>
    <col min="8449" max="8450" width="8.81640625" style="2" customWidth="1"/>
    <col min="8451" max="8451" width="15.453125" style="2" customWidth="1"/>
    <col min="8452" max="8452" width="0.54296875" style="2" customWidth="1"/>
    <col min="8453" max="8453" width="13.1796875" style="2" customWidth="1"/>
    <col min="8454" max="8454" width="8.81640625" style="2" customWidth="1"/>
    <col min="8455" max="8455" width="13.54296875" style="2" customWidth="1"/>
    <col min="8456" max="8457" width="8.81640625" style="2" customWidth="1"/>
    <col min="8458" max="8703" width="9.1796875" style="2"/>
    <col min="8704" max="8704" width="8.453125" style="2" customWidth="1"/>
    <col min="8705" max="8706" width="8.81640625" style="2" customWidth="1"/>
    <col min="8707" max="8707" width="15.453125" style="2" customWidth="1"/>
    <col min="8708" max="8708" width="0.54296875" style="2" customWidth="1"/>
    <col min="8709" max="8709" width="13.1796875" style="2" customWidth="1"/>
    <col min="8710" max="8710" width="8.81640625" style="2" customWidth="1"/>
    <col min="8711" max="8711" width="13.54296875" style="2" customWidth="1"/>
    <col min="8712" max="8713" width="8.81640625" style="2" customWidth="1"/>
    <col min="8714" max="8959" width="9.1796875" style="2"/>
    <col min="8960" max="8960" width="8.453125" style="2" customWidth="1"/>
    <col min="8961" max="8962" width="8.81640625" style="2" customWidth="1"/>
    <col min="8963" max="8963" width="15.453125" style="2" customWidth="1"/>
    <col min="8964" max="8964" width="0.54296875" style="2" customWidth="1"/>
    <col min="8965" max="8965" width="13.1796875" style="2" customWidth="1"/>
    <col min="8966" max="8966" width="8.81640625" style="2" customWidth="1"/>
    <col min="8967" max="8967" width="13.54296875" style="2" customWidth="1"/>
    <col min="8968" max="8969" width="8.81640625" style="2" customWidth="1"/>
    <col min="8970" max="9215" width="9.1796875" style="2"/>
    <col min="9216" max="9216" width="8.453125" style="2" customWidth="1"/>
    <col min="9217" max="9218" width="8.81640625" style="2" customWidth="1"/>
    <col min="9219" max="9219" width="15.453125" style="2" customWidth="1"/>
    <col min="9220" max="9220" width="0.54296875" style="2" customWidth="1"/>
    <col min="9221" max="9221" width="13.1796875" style="2" customWidth="1"/>
    <col min="9222" max="9222" width="8.81640625" style="2" customWidth="1"/>
    <col min="9223" max="9223" width="13.54296875" style="2" customWidth="1"/>
    <col min="9224" max="9225" width="8.81640625" style="2" customWidth="1"/>
    <col min="9226" max="9471" width="9.1796875" style="2"/>
    <col min="9472" max="9472" width="8.453125" style="2" customWidth="1"/>
    <col min="9473" max="9474" width="8.81640625" style="2" customWidth="1"/>
    <col min="9475" max="9475" width="15.453125" style="2" customWidth="1"/>
    <col min="9476" max="9476" width="0.54296875" style="2" customWidth="1"/>
    <col min="9477" max="9477" width="13.1796875" style="2" customWidth="1"/>
    <col min="9478" max="9478" width="8.81640625" style="2" customWidth="1"/>
    <col min="9479" max="9479" width="13.54296875" style="2" customWidth="1"/>
    <col min="9480" max="9481" width="8.81640625" style="2" customWidth="1"/>
    <col min="9482" max="9727" width="9.1796875" style="2"/>
    <col min="9728" max="9728" width="8.453125" style="2" customWidth="1"/>
    <col min="9729" max="9730" width="8.81640625" style="2" customWidth="1"/>
    <col min="9731" max="9731" width="15.453125" style="2" customWidth="1"/>
    <col min="9732" max="9732" width="0.54296875" style="2" customWidth="1"/>
    <col min="9733" max="9733" width="13.1796875" style="2" customWidth="1"/>
    <col min="9734" max="9734" width="8.81640625" style="2" customWidth="1"/>
    <col min="9735" max="9735" width="13.54296875" style="2" customWidth="1"/>
    <col min="9736" max="9737" width="8.81640625" style="2" customWidth="1"/>
    <col min="9738" max="9983" width="9.1796875" style="2"/>
    <col min="9984" max="9984" width="8.453125" style="2" customWidth="1"/>
    <col min="9985" max="9986" width="8.81640625" style="2" customWidth="1"/>
    <col min="9987" max="9987" width="15.453125" style="2" customWidth="1"/>
    <col min="9988" max="9988" width="0.54296875" style="2" customWidth="1"/>
    <col min="9989" max="9989" width="13.1796875" style="2" customWidth="1"/>
    <col min="9990" max="9990" width="8.81640625" style="2" customWidth="1"/>
    <col min="9991" max="9991" width="13.54296875" style="2" customWidth="1"/>
    <col min="9992" max="9993" width="8.81640625" style="2" customWidth="1"/>
    <col min="9994" max="10239" width="9.1796875" style="2"/>
    <col min="10240" max="10240" width="8.453125" style="2" customWidth="1"/>
    <col min="10241" max="10242" width="8.81640625" style="2" customWidth="1"/>
    <col min="10243" max="10243" width="15.453125" style="2" customWidth="1"/>
    <col min="10244" max="10244" width="0.54296875" style="2" customWidth="1"/>
    <col min="10245" max="10245" width="13.1796875" style="2" customWidth="1"/>
    <col min="10246" max="10246" width="8.81640625" style="2" customWidth="1"/>
    <col min="10247" max="10247" width="13.54296875" style="2" customWidth="1"/>
    <col min="10248" max="10249" width="8.81640625" style="2" customWidth="1"/>
    <col min="10250" max="10495" width="9.1796875" style="2"/>
    <col min="10496" max="10496" width="8.453125" style="2" customWidth="1"/>
    <col min="10497" max="10498" width="8.81640625" style="2" customWidth="1"/>
    <col min="10499" max="10499" width="15.453125" style="2" customWidth="1"/>
    <col min="10500" max="10500" width="0.54296875" style="2" customWidth="1"/>
    <col min="10501" max="10501" width="13.1796875" style="2" customWidth="1"/>
    <col min="10502" max="10502" width="8.81640625" style="2" customWidth="1"/>
    <col min="10503" max="10503" width="13.54296875" style="2" customWidth="1"/>
    <col min="10504" max="10505" width="8.81640625" style="2" customWidth="1"/>
    <col min="10506" max="10751" width="9.1796875" style="2"/>
    <col min="10752" max="10752" width="8.453125" style="2" customWidth="1"/>
    <col min="10753" max="10754" width="8.81640625" style="2" customWidth="1"/>
    <col min="10755" max="10755" width="15.453125" style="2" customWidth="1"/>
    <col min="10756" max="10756" width="0.54296875" style="2" customWidth="1"/>
    <col min="10757" max="10757" width="13.1796875" style="2" customWidth="1"/>
    <col min="10758" max="10758" width="8.81640625" style="2" customWidth="1"/>
    <col min="10759" max="10759" width="13.54296875" style="2" customWidth="1"/>
    <col min="10760" max="10761" width="8.81640625" style="2" customWidth="1"/>
    <col min="10762" max="11007" width="9.1796875" style="2"/>
    <col min="11008" max="11008" width="8.453125" style="2" customWidth="1"/>
    <col min="11009" max="11010" width="8.81640625" style="2" customWidth="1"/>
    <col min="11011" max="11011" width="15.453125" style="2" customWidth="1"/>
    <col min="11012" max="11012" width="0.54296875" style="2" customWidth="1"/>
    <col min="11013" max="11013" width="13.1796875" style="2" customWidth="1"/>
    <col min="11014" max="11014" width="8.81640625" style="2" customWidth="1"/>
    <col min="11015" max="11015" width="13.54296875" style="2" customWidth="1"/>
    <col min="11016" max="11017" width="8.81640625" style="2" customWidth="1"/>
    <col min="11018" max="11263" width="9.1796875" style="2"/>
    <col min="11264" max="11264" width="8.453125" style="2" customWidth="1"/>
    <col min="11265" max="11266" width="8.81640625" style="2" customWidth="1"/>
    <col min="11267" max="11267" width="15.453125" style="2" customWidth="1"/>
    <col min="11268" max="11268" width="0.54296875" style="2" customWidth="1"/>
    <col min="11269" max="11269" width="13.1796875" style="2" customWidth="1"/>
    <col min="11270" max="11270" width="8.81640625" style="2" customWidth="1"/>
    <col min="11271" max="11271" width="13.54296875" style="2" customWidth="1"/>
    <col min="11272" max="11273" width="8.81640625" style="2" customWidth="1"/>
    <col min="11274" max="11519" width="9.1796875" style="2"/>
    <col min="11520" max="11520" width="8.453125" style="2" customWidth="1"/>
    <col min="11521" max="11522" width="8.81640625" style="2" customWidth="1"/>
    <col min="11523" max="11523" width="15.453125" style="2" customWidth="1"/>
    <col min="11524" max="11524" width="0.54296875" style="2" customWidth="1"/>
    <col min="11525" max="11525" width="13.1796875" style="2" customWidth="1"/>
    <col min="11526" max="11526" width="8.81640625" style="2" customWidth="1"/>
    <col min="11527" max="11527" width="13.54296875" style="2" customWidth="1"/>
    <col min="11528" max="11529" width="8.81640625" style="2" customWidth="1"/>
    <col min="11530" max="11775" width="9.1796875" style="2"/>
    <col min="11776" max="11776" width="8.453125" style="2" customWidth="1"/>
    <col min="11777" max="11778" width="8.81640625" style="2" customWidth="1"/>
    <col min="11779" max="11779" width="15.453125" style="2" customWidth="1"/>
    <col min="11780" max="11780" width="0.54296875" style="2" customWidth="1"/>
    <col min="11781" max="11781" width="13.1796875" style="2" customWidth="1"/>
    <col min="11782" max="11782" width="8.81640625" style="2" customWidth="1"/>
    <col min="11783" max="11783" width="13.54296875" style="2" customWidth="1"/>
    <col min="11784" max="11785" width="8.81640625" style="2" customWidth="1"/>
    <col min="11786" max="12031" width="9.1796875" style="2"/>
    <col min="12032" max="12032" width="8.453125" style="2" customWidth="1"/>
    <col min="12033" max="12034" width="8.81640625" style="2" customWidth="1"/>
    <col min="12035" max="12035" width="15.453125" style="2" customWidth="1"/>
    <col min="12036" max="12036" width="0.54296875" style="2" customWidth="1"/>
    <col min="12037" max="12037" width="13.1796875" style="2" customWidth="1"/>
    <col min="12038" max="12038" width="8.81640625" style="2" customWidth="1"/>
    <col min="12039" max="12039" width="13.54296875" style="2" customWidth="1"/>
    <col min="12040" max="12041" width="8.81640625" style="2" customWidth="1"/>
    <col min="12042" max="12287" width="9.1796875" style="2"/>
    <col min="12288" max="12288" width="8.453125" style="2" customWidth="1"/>
    <col min="12289" max="12290" width="8.81640625" style="2" customWidth="1"/>
    <col min="12291" max="12291" width="15.453125" style="2" customWidth="1"/>
    <col min="12292" max="12292" width="0.54296875" style="2" customWidth="1"/>
    <col min="12293" max="12293" width="13.1796875" style="2" customWidth="1"/>
    <col min="12294" max="12294" width="8.81640625" style="2" customWidth="1"/>
    <col min="12295" max="12295" width="13.54296875" style="2" customWidth="1"/>
    <col min="12296" max="12297" width="8.81640625" style="2" customWidth="1"/>
    <col min="12298" max="12543" width="9.1796875" style="2"/>
    <col min="12544" max="12544" width="8.453125" style="2" customWidth="1"/>
    <col min="12545" max="12546" width="8.81640625" style="2" customWidth="1"/>
    <col min="12547" max="12547" width="15.453125" style="2" customWidth="1"/>
    <col min="12548" max="12548" width="0.54296875" style="2" customWidth="1"/>
    <col min="12549" max="12549" width="13.1796875" style="2" customWidth="1"/>
    <col min="12550" max="12550" width="8.81640625" style="2" customWidth="1"/>
    <col min="12551" max="12551" width="13.54296875" style="2" customWidth="1"/>
    <col min="12552" max="12553" width="8.81640625" style="2" customWidth="1"/>
    <col min="12554" max="12799" width="9.1796875" style="2"/>
    <col min="12800" max="12800" width="8.453125" style="2" customWidth="1"/>
    <col min="12801" max="12802" width="8.81640625" style="2" customWidth="1"/>
    <col min="12803" max="12803" width="15.453125" style="2" customWidth="1"/>
    <col min="12804" max="12804" width="0.54296875" style="2" customWidth="1"/>
    <col min="12805" max="12805" width="13.1796875" style="2" customWidth="1"/>
    <col min="12806" max="12806" width="8.81640625" style="2" customWidth="1"/>
    <col min="12807" max="12807" width="13.54296875" style="2" customWidth="1"/>
    <col min="12808" max="12809" width="8.81640625" style="2" customWidth="1"/>
    <col min="12810" max="13055" width="9.1796875" style="2"/>
    <col min="13056" max="13056" width="8.453125" style="2" customWidth="1"/>
    <col min="13057" max="13058" width="8.81640625" style="2" customWidth="1"/>
    <col min="13059" max="13059" width="15.453125" style="2" customWidth="1"/>
    <col min="13060" max="13060" width="0.54296875" style="2" customWidth="1"/>
    <col min="13061" max="13061" width="13.1796875" style="2" customWidth="1"/>
    <col min="13062" max="13062" width="8.81640625" style="2" customWidth="1"/>
    <col min="13063" max="13063" width="13.54296875" style="2" customWidth="1"/>
    <col min="13064" max="13065" width="8.81640625" style="2" customWidth="1"/>
    <col min="13066" max="13311" width="9.1796875" style="2"/>
    <col min="13312" max="13312" width="8.453125" style="2" customWidth="1"/>
    <col min="13313" max="13314" width="8.81640625" style="2" customWidth="1"/>
    <col min="13315" max="13315" width="15.453125" style="2" customWidth="1"/>
    <col min="13316" max="13316" width="0.54296875" style="2" customWidth="1"/>
    <col min="13317" max="13317" width="13.1796875" style="2" customWidth="1"/>
    <col min="13318" max="13318" width="8.81640625" style="2" customWidth="1"/>
    <col min="13319" max="13319" width="13.54296875" style="2" customWidth="1"/>
    <col min="13320" max="13321" width="8.81640625" style="2" customWidth="1"/>
    <col min="13322" max="13567" width="9.1796875" style="2"/>
    <col min="13568" max="13568" width="8.453125" style="2" customWidth="1"/>
    <col min="13569" max="13570" width="8.81640625" style="2" customWidth="1"/>
    <col min="13571" max="13571" width="15.453125" style="2" customWidth="1"/>
    <col min="13572" max="13572" width="0.54296875" style="2" customWidth="1"/>
    <col min="13573" max="13573" width="13.1796875" style="2" customWidth="1"/>
    <col min="13574" max="13574" width="8.81640625" style="2" customWidth="1"/>
    <col min="13575" max="13575" width="13.54296875" style="2" customWidth="1"/>
    <col min="13576" max="13577" width="8.81640625" style="2" customWidth="1"/>
    <col min="13578" max="13823" width="9.1796875" style="2"/>
    <col min="13824" max="13824" width="8.453125" style="2" customWidth="1"/>
    <col min="13825" max="13826" width="8.81640625" style="2" customWidth="1"/>
    <col min="13827" max="13827" width="15.453125" style="2" customWidth="1"/>
    <col min="13828" max="13828" width="0.54296875" style="2" customWidth="1"/>
    <col min="13829" max="13829" width="13.1796875" style="2" customWidth="1"/>
    <col min="13830" max="13830" width="8.81640625" style="2" customWidth="1"/>
    <col min="13831" max="13831" width="13.54296875" style="2" customWidth="1"/>
    <col min="13832" max="13833" width="8.81640625" style="2" customWidth="1"/>
    <col min="13834" max="14079" width="9.1796875" style="2"/>
    <col min="14080" max="14080" width="8.453125" style="2" customWidth="1"/>
    <col min="14081" max="14082" width="8.81640625" style="2" customWidth="1"/>
    <col min="14083" max="14083" width="15.453125" style="2" customWidth="1"/>
    <col min="14084" max="14084" width="0.54296875" style="2" customWidth="1"/>
    <col min="14085" max="14085" width="13.1796875" style="2" customWidth="1"/>
    <col min="14086" max="14086" width="8.81640625" style="2" customWidth="1"/>
    <col min="14087" max="14087" width="13.54296875" style="2" customWidth="1"/>
    <col min="14088" max="14089" width="8.81640625" style="2" customWidth="1"/>
    <col min="14090" max="14335" width="9.1796875" style="2"/>
    <col min="14336" max="14336" width="8.453125" style="2" customWidth="1"/>
    <col min="14337" max="14338" width="8.81640625" style="2" customWidth="1"/>
    <col min="14339" max="14339" width="15.453125" style="2" customWidth="1"/>
    <col min="14340" max="14340" width="0.54296875" style="2" customWidth="1"/>
    <col min="14341" max="14341" width="13.1796875" style="2" customWidth="1"/>
    <col min="14342" max="14342" width="8.81640625" style="2" customWidth="1"/>
    <col min="14343" max="14343" width="13.54296875" style="2" customWidth="1"/>
    <col min="14344" max="14345" width="8.81640625" style="2" customWidth="1"/>
    <col min="14346" max="14591" width="9.1796875" style="2"/>
    <col min="14592" max="14592" width="8.453125" style="2" customWidth="1"/>
    <col min="14593" max="14594" width="8.81640625" style="2" customWidth="1"/>
    <col min="14595" max="14595" width="15.453125" style="2" customWidth="1"/>
    <col min="14596" max="14596" width="0.54296875" style="2" customWidth="1"/>
    <col min="14597" max="14597" width="13.1796875" style="2" customWidth="1"/>
    <col min="14598" max="14598" width="8.81640625" style="2" customWidth="1"/>
    <col min="14599" max="14599" width="13.54296875" style="2" customWidth="1"/>
    <col min="14600" max="14601" width="8.81640625" style="2" customWidth="1"/>
    <col min="14602" max="14847" width="9.1796875" style="2"/>
    <col min="14848" max="14848" width="8.453125" style="2" customWidth="1"/>
    <col min="14849" max="14850" width="8.81640625" style="2" customWidth="1"/>
    <col min="14851" max="14851" width="15.453125" style="2" customWidth="1"/>
    <col min="14852" max="14852" width="0.54296875" style="2" customWidth="1"/>
    <col min="14853" max="14853" width="13.1796875" style="2" customWidth="1"/>
    <col min="14854" max="14854" width="8.81640625" style="2" customWidth="1"/>
    <col min="14855" max="14855" width="13.54296875" style="2" customWidth="1"/>
    <col min="14856" max="14857" width="8.81640625" style="2" customWidth="1"/>
    <col min="14858" max="15103" width="9.1796875" style="2"/>
    <col min="15104" max="15104" width="8.453125" style="2" customWidth="1"/>
    <col min="15105" max="15106" width="8.81640625" style="2" customWidth="1"/>
    <col min="15107" max="15107" width="15.453125" style="2" customWidth="1"/>
    <col min="15108" max="15108" width="0.54296875" style="2" customWidth="1"/>
    <col min="15109" max="15109" width="13.1796875" style="2" customWidth="1"/>
    <col min="15110" max="15110" width="8.81640625" style="2" customWidth="1"/>
    <col min="15111" max="15111" width="13.54296875" style="2" customWidth="1"/>
    <col min="15112" max="15113" width="8.81640625" style="2" customWidth="1"/>
    <col min="15114" max="15359" width="9.1796875" style="2"/>
    <col min="15360" max="15360" width="8.453125" style="2" customWidth="1"/>
    <col min="15361" max="15362" width="8.81640625" style="2" customWidth="1"/>
    <col min="15363" max="15363" width="15.453125" style="2" customWidth="1"/>
    <col min="15364" max="15364" width="0.54296875" style="2" customWidth="1"/>
    <col min="15365" max="15365" width="13.1796875" style="2" customWidth="1"/>
    <col min="15366" max="15366" width="8.81640625" style="2" customWidth="1"/>
    <col min="15367" max="15367" width="13.54296875" style="2" customWidth="1"/>
    <col min="15368" max="15369" width="8.81640625" style="2" customWidth="1"/>
    <col min="15370" max="15615" width="9.1796875" style="2"/>
    <col min="15616" max="15616" width="8.453125" style="2" customWidth="1"/>
    <col min="15617" max="15618" width="8.81640625" style="2" customWidth="1"/>
    <col min="15619" max="15619" width="15.453125" style="2" customWidth="1"/>
    <col min="15620" max="15620" width="0.54296875" style="2" customWidth="1"/>
    <col min="15621" max="15621" width="13.1796875" style="2" customWidth="1"/>
    <col min="15622" max="15622" width="8.81640625" style="2" customWidth="1"/>
    <col min="15623" max="15623" width="13.54296875" style="2" customWidth="1"/>
    <col min="15624" max="15625" width="8.81640625" style="2" customWidth="1"/>
    <col min="15626" max="15871" width="9.1796875" style="2"/>
    <col min="15872" max="15872" width="8.453125" style="2" customWidth="1"/>
    <col min="15873" max="15874" width="8.81640625" style="2" customWidth="1"/>
    <col min="15875" max="15875" width="15.453125" style="2" customWidth="1"/>
    <col min="15876" max="15876" width="0.54296875" style="2" customWidth="1"/>
    <col min="15877" max="15877" width="13.1796875" style="2" customWidth="1"/>
    <col min="15878" max="15878" width="8.81640625" style="2" customWidth="1"/>
    <col min="15879" max="15879" width="13.54296875" style="2" customWidth="1"/>
    <col min="15880" max="15881" width="8.81640625" style="2" customWidth="1"/>
    <col min="15882" max="16127" width="9.1796875" style="2"/>
    <col min="16128" max="16128" width="8.453125" style="2" customWidth="1"/>
    <col min="16129" max="16130" width="8.81640625" style="2" customWidth="1"/>
    <col min="16131" max="16131" width="15.453125" style="2" customWidth="1"/>
    <col min="16132" max="16132" width="0.54296875" style="2" customWidth="1"/>
    <col min="16133" max="16133" width="13.1796875" style="2" customWidth="1"/>
    <col min="16134" max="16134" width="8.81640625" style="2" customWidth="1"/>
    <col min="16135" max="16135" width="13.54296875" style="2" customWidth="1"/>
    <col min="16136" max="16137" width="8.81640625" style="2" customWidth="1"/>
    <col min="16138" max="16384" width="9.1796875" style="2"/>
  </cols>
  <sheetData>
    <row r="1" spans="1:12" x14ac:dyDescent="0.3">
      <c r="A1" s="1" t="s">
        <v>180</v>
      </c>
    </row>
    <row r="2" spans="1:12" x14ac:dyDescent="0.3">
      <c r="C2" s="1" t="s">
        <v>205</v>
      </c>
      <c r="E2" s="4"/>
      <c r="F2" s="5"/>
    </row>
    <row r="3" spans="1:12" x14ac:dyDescent="0.3">
      <c r="E3" s="4"/>
      <c r="F3" s="6" t="s">
        <v>165</v>
      </c>
      <c r="G3" s="1"/>
      <c r="H3" s="1"/>
    </row>
    <row r="4" spans="1:12" x14ac:dyDescent="0.3">
      <c r="A4" s="1" t="s">
        <v>181</v>
      </c>
      <c r="E4" s="7" t="s">
        <v>166</v>
      </c>
      <c r="F4" s="6" t="s">
        <v>167</v>
      </c>
      <c r="G4" s="1" t="s">
        <v>168</v>
      </c>
      <c r="H4" s="1"/>
    </row>
    <row r="5" spans="1:12" x14ac:dyDescent="0.3">
      <c r="A5" s="8">
        <v>3221</v>
      </c>
      <c r="B5" s="2" t="s">
        <v>206</v>
      </c>
      <c r="E5" s="9">
        <v>66900</v>
      </c>
      <c r="F5" s="5" t="s">
        <v>169</v>
      </c>
      <c r="G5" s="2" t="s">
        <v>207</v>
      </c>
      <c r="H5" s="1"/>
    </row>
    <row r="6" spans="1:12" x14ac:dyDescent="0.3">
      <c r="A6" s="8">
        <v>3225</v>
      </c>
      <c r="B6" s="2" t="s">
        <v>235</v>
      </c>
      <c r="E6" s="9">
        <v>10000</v>
      </c>
      <c r="F6" s="5" t="s">
        <v>169</v>
      </c>
      <c r="G6" s="2" t="s">
        <v>236</v>
      </c>
      <c r="H6" s="1"/>
    </row>
    <row r="7" spans="1:12" ht="13.4" customHeight="1" x14ac:dyDescent="0.3">
      <c r="A7" s="8">
        <v>350000</v>
      </c>
      <c r="B7" s="2" t="s">
        <v>208</v>
      </c>
      <c r="E7" s="9">
        <v>-32091.22</v>
      </c>
      <c r="F7" s="5" t="s">
        <v>169</v>
      </c>
      <c r="G7" s="2" t="s">
        <v>217</v>
      </c>
      <c r="H7" s="1"/>
    </row>
    <row r="8" spans="1:12" ht="13.4" customHeight="1" x14ac:dyDescent="0.3">
      <c r="A8" s="15">
        <v>3500255</v>
      </c>
      <c r="B8" s="16" t="s">
        <v>209</v>
      </c>
      <c r="C8" s="16"/>
      <c r="D8" s="16"/>
      <c r="E8" s="9">
        <v>5308</v>
      </c>
      <c r="F8" s="5" t="s">
        <v>169</v>
      </c>
      <c r="G8" s="16" t="s">
        <v>210</v>
      </c>
      <c r="H8" s="17"/>
      <c r="I8" s="16"/>
    </row>
    <row r="9" spans="1:12" ht="13.4" customHeight="1" x14ac:dyDescent="0.3">
      <c r="A9" s="15">
        <v>3500285</v>
      </c>
      <c r="B9" s="16" t="s">
        <v>211</v>
      </c>
      <c r="C9" s="16"/>
      <c r="D9" s="16"/>
      <c r="E9" s="9">
        <v>4500</v>
      </c>
      <c r="F9" s="5" t="s">
        <v>169</v>
      </c>
      <c r="G9" s="16" t="s">
        <v>212</v>
      </c>
      <c r="H9" s="17"/>
      <c r="I9" s="16"/>
    </row>
    <row r="10" spans="1:12" ht="13.4" customHeight="1" x14ac:dyDescent="0.3">
      <c r="A10" s="8">
        <v>352012</v>
      </c>
      <c r="B10" s="2" t="s">
        <v>190</v>
      </c>
      <c r="E10" s="9">
        <v>250710</v>
      </c>
      <c r="F10" s="5" t="s">
        <v>169</v>
      </c>
      <c r="G10" s="2" t="s">
        <v>244</v>
      </c>
      <c r="H10" s="1"/>
    </row>
    <row r="11" spans="1:12" s="16" customFormat="1" ht="13.4" customHeight="1" x14ac:dyDescent="0.3">
      <c r="A11" s="15">
        <v>3502070</v>
      </c>
      <c r="B11" s="16" t="s">
        <v>213</v>
      </c>
      <c r="E11" s="9">
        <v>23928</v>
      </c>
      <c r="F11" s="5" t="s">
        <v>219</v>
      </c>
      <c r="G11" s="16" t="s">
        <v>214</v>
      </c>
      <c r="H11" s="17"/>
    </row>
    <row r="12" spans="1:12" s="16" customFormat="1" ht="13.4" customHeight="1" x14ac:dyDescent="0.3">
      <c r="A12" s="15">
        <v>3502125</v>
      </c>
      <c r="B12" s="16" t="s">
        <v>215</v>
      </c>
      <c r="E12" s="9">
        <v>23140</v>
      </c>
      <c r="F12" s="5" t="s">
        <v>219</v>
      </c>
      <c r="G12" s="16" t="s">
        <v>218</v>
      </c>
      <c r="H12" s="17"/>
    </row>
    <row r="13" spans="1:12" s="16" customFormat="1" ht="13.4" customHeight="1" x14ac:dyDescent="0.3">
      <c r="A13" s="15">
        <v>3502125</v>
      </c>
      <c r="B13" s="16" t="s">
        <v>215</v>
      </c>
      <c r="E13" s="9">
        <v>20719</v>
      </c>
      <c r="F13" s="5" t="s">
        <v>219</v>
      </c>
      <c r="G13" s="16" t="s">
        <v>216</v>
      </c>
      <c r="H13" s="17"/>
    </row>
    <row r="14" spans="1:12" s="16" customFormat="1" x14ac:dyDescent="0.3">
      <c r="A14" s="4"/>
      <c r="B14" s="4"/>
      <c r="C14" s="4"/>
      <c r="D14" s="4"/>
      <c r="E14" s="12">
        <f>SUM(E5:E13)</f>
        <v>373113.78</v>
      </c>
      <c r="F14" s="5"/>
      <c r="G14" s="4"/>
      <c r="H14" s="4"/>
      <c r="I14" s="4"/>
      <c r="J14" s="4"/>
      <c r="K14" s="4"/>
      <c r="L14" s="4"/>
    </row>
    <row r="15" spans="1:12" s="16" customFormat="1" x14ac:dyDescent="0.3">
      <c r="A15" s="17" t="s">
        <v>170</v>
      </c>
      <c r="E15" s="12"/>
      <c r="F15" s="5"/>
    </row>
    <row r="16" spans="1:12" s="16" customFormat="1" x14ac:dyDescent="0.3">
      <c r="A16" s="18" t="s">
        <v>121</v>
      </c>
      <c r="B16" s="16" t="s">
        <v>189</v>
      </c>
      <c r="E16" s="10">
        <v>8700</v>
      </c>
      <c r="F16" s="5" t="s">
        <v>219</v>
      </c>
      <c r="G16" s="11" t="s">
        <v>220</v>
      </c>
    </row>
    <row r="17" spans="1:14" s="16" customFormat="1" x14ac:dyDescent="0.3">
      <c r="A17" s="18" t="s">
        <v>121</v>
      </c>
      <c r="B17" s="16" t="s">
        <v>189</v>
      </c>
      <c r="E17" s="10">
        <v>58200</v>
      </c>
      <c r="F17" s="5" t="s">
        <v>169</v>
      </c>
      <c r="G17" s="11" t="s">
        <v>221</v>
      </c>
    </row>
    <row r="18" spans="1:14" s="16" customFormat="1" x14ac:dyDescent="0.3">
      <c r="A18" s="18" t="s">
        <v>172</v>
      </c>
      <c r="B18" s="16" t="s">
        <v>237</v>
      </c>
      <c r="E18" s="10">
        <v>10000</v>
      </c>
      <c r="F18" s="5" t="s">
        <v>219</v>
      </c>
      <c r="G18" s="11" t="s">
        <v>238</v>
      </c>
    </row>
    <row r="19" spans="1:14" s="16" customFormat="1" x14ac:dyDescent="0.3">
      <c r="A19" s="18" t="s">
        <v>156</v>
      </c>
      <c r="B19" s="16" t="s">
        <v>222</v>
      </c>
      <c r="E19" s="10">
        <v>-32091.22</v>
      </c>
      <c r="F19" s="5" t="s">
        <v>169</v>
      </c>
      <c r="G19" s="11" t="s">
        <v>223</v>
      </c>
      <c r="K19" s="16">
        <v>413120</v>
      </c>
    </row>
    <row r="20" spans="1:14" s="16" customFormat="1" x14ac:dyDescent="0.3">
      <c r="A20" s="18" t="s">
        <v>134</v>
      </c>
      <c r="B20" s="16" t="s">
        <v>224</v>
      </c>
      <c r="E20" s="10">
        <v>2363</v>
      </c>
      <c r="F20" s="5" t="s">
        <v>169</v>
      </c>
      <c r="G20" s="11" t="s">
        <v>225</v>
      </c>
    </row>
    <row r="21" spans="1:14" s="16" customFormat="1" x14ac:dyDescent="0.3">
      <c r="A21" s="18" t="s">
        <v>172</v>
      </c>
      <c r="B21" s="16" t="s">
        <v>226</v>
      </c>
      <c r="E21" s="10">
        <v>2945</v>
      </c>
      <c r="F21" s="5" t="s">
        <v>169</v>
      </c>
      <c r="G21" s="11" t="s">
        <v>227</v>
      </c>
    </row>
    <row r="22" spans="1:14" s="16" customFormat="1" x14ac:dyDescent="0.3">
      <c r="A22" s="18" t="s">
        <v>172</v>
      </c>
      <c r="B22" s="16" t="s">
        <v>228</v>
      </c>
      <c r="E22" s="10">
        <v>4500</v>
      </c>
      <c r="F22" s="5" t="s">
        <v>169</v>
      </c>
      <c r="G22" s="11" t="s">
        <v>229</v>
      </c>
    </row>
    <row r="23" spans="1:14" s="16" customFormat="1" x14ac:dyDescent="0.3">
      <c r="A23" s="18" t="s">
        <v>160</v>
      </c>
      <c r="B23" s="16" t="s">
        <v>161</v>
      </c>
      <c r="E23" s="10">
        <v>250710</v>
      </c>
      <c r="F23" s="5" t="s">
        <v>169</v>
      </c>
      <c r="G23" s="11" t="s">
        <v>230</v>
      </c>
    </row>
    <row r="24" spans="1:14" s="16" customFormat="1" x14ac:dyDescent="0.3">
      <c r="A24" s="18" t="s">
        <v>83</v>
      </c>
      <c r="B24" s="16" t="s">
        <v>188</v>
      </c>
      <c r="E24" s="9">
        <v>23928</v>
      </c>
      <c r="F24" s="5" t="s">
        <v>187</v>
      </c>
      <c r="G24" s="11" t="s">
        <v>231</v>
      </c>
    </row>
    <row r="25" spans="1:14" s="16" customFormat="1" x14ac:dyDescent="0.3">
      <c r="A25" s="18" t="s">
        <v>83</v>
      </c>
      <c r="B25" s="16" t="s">
        <v>188</v>
      </c>
      <c r="E25" s="9">
        <v>23140</v>
      </c>
      <c r="F25" s="5" t="s">
        <v>219</v>
      </c>
      <c r="G25" s="11" t="s">
        <v>232</v>
      </c>
    </row>
    <row r="26" spans="1:14" s="16" customFormat="1" x14ac:dyDescent="0.3">
      <c r="A26" s="18" t="s">
        <v>83</v>
      </c>
      <c r="B26" s="16" t="s">
        <v>188</v>
      </c>
      <c r="E26" s="9">
        <v>20719</v>
      </c>
      <c r="F26" s="5" t="s">
        <v>219</v>
      </c>
      <c r="G26" s="11" t="s">
        <v>233</v>
      </c>
    </row>
    <row r="27" spans="1:14" s="16" customFormat="1" x14ac:dyDescent="0.3">
      <c r="E27" s="12">
        <f>SUM(E16:E26)</f>
        <v>373113.78</v>
      </c>
      <c r="F27" s="5"/>
      <c r="G27" s="16" t="s">
        <v>234</v>
      </c>
      <c r="K27" s="4"/>
      <c r="L27" s="4"/>
      <c r="M27" s="4"/>
      <c r="N27" s="4"/>
    </row>
    <row r="28" spans="1:14" x14ac:dyDescent="0.3">
      <c r="E28" s="13"/>
    </row>
    <row r="29" spans="1:14" x14ac:dyDescent="0.3">
      <c r="A29" s="1" t="s">
        <v>239</v>
      </c>
      <c r="E29" s="13"/>
    </row>
    <row r="30" spans="1:14" x14ac:dyDescent="0.3">
      <c r="A30" s="18" t="s">
        <v>119</v>
      </c>
      <c r="B30" s="16" t="s">
        <v>120</v>
      </c>
      <c r="C30" s="16"/>
      <c r="D30" s="16" t="s">
        <v>242</v>
      </c>
      <c r="E30" s="13">
        <v>-4000</v>
      </c>
      <c r="F30" s="3" t="s">
        <v>169</v>
      </c>
      <c r="G30" s="2" t="s">
        <v>240</v>
      </c>
    </row>
    <row r="31" spans="1:14" x14ac:dyDescent="0.3">
      <c r="A31" s="18" t="s">
        <v>119</v>
      </c>
      <c r="B31" s="16" t="s">
        <v>120</v>
      </c>
      <c r="C31" s="16"/>
      <c r="D31" s="2" t="s">
        <v>243</v>
      </c>
      <c r="E31" s="13">
        <v>4000</v>
      </c>
      <c r="F31" s="3" t="s">
        <v>169</v>
      </c>
      <c r="G31" s="2" t="s">
        <v>241</v>
      </c>
    </row>
    <row r="32" spans="1:14" x14ac:dyDescent="0.3">
      <c r="E32" s="13"/>
    </row>
    <row r="33" spans="5:5" x14ac:dyDescent="0.3">
      <c r="E33" s="13"/>
    </row>
  </sheetData>
  <pageMargins left="0.7" right="0.7" top="0.75" bottom="0.75" header="0.3" footer="0.3"/>
  <pageSetup paperSize="9" orientation="landscape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e74a2a7-8a7a-4f23-9c15-99ffacc76100">
      <Terms xmlns="http://schemas.microsoft.com/office/infopath/2007/PartnerControls"/>
    </lcf76f155ced4ddcb4097134ff3c332f>
    <TaxCatchAll xmlns="7b6e56b3-91d3-47fd-8cd2-af0196636f46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0516FC73BEDA54B9533E210AA41973A" ma:contentTypeVersion="18" ma:contentTypeDescription="Loo uus dokument" ma:contentTypeScope="" ma:versionID="fc40545eebfe4a0f6cae3efea6f746ec">
  <xsd:schema xmlns:xsd="http://www.w3.org/2001/XMLSchema" xmlns:xs="http://www.w3.org/2001/XMLSchema" xmlns:p="http://schemas.microsoft.com/office/2006/metadata/properties" xmlns:ns2="7e74a2a7-8a7a-4f23-9c15-99ffacc76100" xmlns:ns3="7b6e56b3-91d3-47fd-8cd2-af0196636f46" targetNamespace="http://schemas.microsoft.com/office/2006/metadata/properties" ma:root="true" ma:fieldsID="62be1196cf7d58ab7193e3617da45477" ns2:_="" ns3:_="">
    <xsd:import namespace="7e74a2a7-8a7a-4f23-9c15-99ffacc76100"/>
    <xsd:import namespace="7b6e56b3-91d3-47fd-8cd2-af0196636f4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3:TaxCatchAll" minOccurs="0"/>
                <xsd:element ref="ns2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74a2a7-8a7a-4f23-9c15-99ffacc76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Pildisildid" ma:readOnly="false" ma:fieldId="{5cf76f15-5ced-4ddc-b409-7134ff3c332f}" ma:taxonomyMulti="true" ma:sspId="2e7e1319-75c4-490e-96c4-c8a4839e3fe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6e56b3-91d3-47fd-8cd2-af0196636f46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Ühiskasutuse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Ühiskasutusse andmise üksikasjad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eb1fcad4-45a7-469e-b7f8-0db16ac5e4d8}" ma:internalName="TaxCatchAll" ma:showField="CatchAllData" ma:web="7b6e56b3-91d3-47fd-8cd2-af0196636f4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A17AE9B-7676-49F5-85F7-CD039B51940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AB12B43-16C6-40F4-AAA1-7A6C15F45CBC}">
  <ds:schemaRefs>
    <ds:schemaRef ds:uri="http://schemas.microsoft.com/office/2006/metadata/properties"/>
    <ds:schemaRef ds:uri="http://schemas.microsoft.com/office/infopath/2007/PartnerControls"/>
    <ds:schemaRef ds:uri="7e74a2a7-8a7a-4f23-9c15-99ffacc76100"/>
    <ds:schemaRef ds:uri="7b6e56b3-91d3-47fd-8cd2-af0196636f46"/>
  </ds:schemaRefs>
</ds:datastoreItem>
</file>

<file path=customXml/itemProps3.xml><?xml version="1.0" encoding="utf-8"?>
<ds:datastoreItem xmlns:ds="http://schemas.openxmlformats.org/officeDocument/2006/customXml" ds:itemID="{5EB731FF-78FE-4001-9371-02965DF9B65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e74a2a7-8a7a-4f23-9c15-99ffacc76100"/>
    <ds:schemaRef ds:uri="7b6e56b3-91d3-47fd-8cd2-af0196636f4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2</vt:i4>
      </vt:variant>
    </vt:vector>
  </HeadingPairs>
  <TitlesOfParts>
    <vt:vector size="2" baseType="lpstr">
      <vt:lpstr>Tabel</vt:lpstr>
      <vt:lpstr>Selgitused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Maire Appo</dc:creator>
  <cp:lastModifiedBy>Maire Appo</cp:lastModifiedBy>
  <cp:lastPrinted>2022-09-12T13:18:13Z</cp:lastPrinted>
  <dcterms:created xsi:type="dcterms:W3CDTF">2017-03-08T11:21:59Z</dcterms:created>
  <dcterms:modified xsi:type="dcterms:W3CDTF">2022-09-16T13:03:44Z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0x010100F0516FC73BEDA54B9533E210AA41973A</vt:lpwstr>
  </property>
  <property fmtid="{D5CDD505-2E9C-101B-9397-08002B2CF9AE}" pid="3" name="MediaServiceImageTags">
    <vt:lpwstr/>
  </property>
</Properties>
</file>