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3\Lisaeelarved\"/>
    </mc:Choice>
  </mc:AlternateContent>
  <xr:revisionPtr revIDLastSave="0" documentId="13_ncr:1_{8A3410C9-C8B5-4227-9B23-64C7746C91A9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E11" i="3"/>
  <c r="D16" i="5"/>
  <c r="D36" i="5"/>
  <c r="C36" i="5"/>
  <c r="E18" i="3" l="1"/>
  <c r="E12" i="5"/>
  <c r="E104" i="5"/>
  <c r="E103" i="5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5" i="5"/>
  <c r="E84" i="5"/>
  <c r="E83" i="5"/>
  <c r="E82" i="5"/>
  <c r="E81" i="5"/>
  <c r="E80" i="5"/>
  <c r="E79" i="5"/>
  <c r="E78" i="5"/>
  <c r="E77" i="5"/>
  <c r="E76" i="5"/>
  <c r="E75" i="5"/>
  <c r="E73" i="5"/>
  <c r="E72" i="5"/>
  <c r="E70" i="5"/>
  <c r="E69" i="5"/>
  <c r="E68" i="5"/>
  <c r="E67" i="5"/>
  <c r="E66" i="5" s="1"/>
  <c r="E65" i="5"/>
  <c r="E64" i="5"/>
  <c r="E63" i="5"/>
  <c r="E62" i="5"/>
  <c r="E60" i="5" s="1"/>
  <c r="E61" i="5"/>
  <c r="E59" i="5"/>
  <c r="E58" i="5"/>
  <c r="E57" i="5"/>
  <c r="E56" i="5"/>
  <c r="E55" i="5"/>
  <c r="E54" i="5"/>
  <c r="E53" i="5"/>
  <c r="E52" i="5" s="1"/>
  <c r="E51" i="5"/>
  <c r="E50" i="5"/>
  <c r="E48" i="5"/>
  <c r="E47" i="5"/>
  <c r="E46" i="5"/>
  <c r="E45" i="5"/>
  <c r="E44" i="5"/>
  <c r="E43" i="5"/>
  <c r="E39" i="5"/>
  <c r="E36" i="5" s="1"/>
  <c r="E38" i="5"/>
  <c r="E37" i="5"/>
  <c r="E34" i="5"/>
  <c r="E33" i="5"/>
  <c r="E32" i="5"/>
  <c r="E31" i="5"/>
  <c r="E29" i="5" s="1"/>
  <c r="E30" i="5"/>
  <c r="E27" i="5"/>
  <c r="E26" i="5"/>
  <c r="E25" i="5"/>
  <c r="E23" i="5"/>
  <c r="E21" i="5" s="1"/>
  <c r="E22" i="5"/>
  <c r="E19" i="5"/>
  <c r="E18" i="5"/>
  <c r="E16" i="5"/>
  <c r="E15" i="5"/>
  <c r="E14" i="5"/>
  <c r="E11" i="5"/>
  <c r="E8" i="5" s="1"/>
  <c r="E10" i="5"/>
  <c r="E9" i="5"/>
  <c r="E94" i="5"/>
  <c r="E86" i="5"/>
  <c r="E71" i="5"/>
  <c r="E49" i="5"/>
  <c r="E17" i="5"/>
  <c r="D94" i="5"/>
  <c r="D86" i="5"/>
  <c r="D74" i="5"/>
  <c r="D71" i="5"/>
  <c r="D66" i="5"/>
  <c r="D60" i="5"/>
  <c r="D52" i="5"/>
  <c r="D49" i="5"/>
  <c r="D42" i="5"/>
  <c r="D29" i="5"/>
  <c r="D24" i="5"/>
  <c r="D21" i="5"/>
  <c r="D17" i="5"/>
  <c r="D13" i="5"/>
  <c r="D8" i="5"/>
  <c r="C94" i="5"/>
  <c r="C86" i="5"/>
  <c r="C74" i="5"/>
  <c r="C71" i="5"/>
  <c r="C66" i="5"/>
  <c r="C64" i="5"/>
  <c r="C63" i="5"/>
  <c r="C60" i="5" s="1"/>
  <c r="C52" i="5"/>
  <c r="C49" i="5"/>
  <c r="C41" i="5" s="1"/>
  <c r="C42" i="5"/>
  <c r="C29" i="5"/>
  <c r="C24" i="5"/>
  <c r="C21" i="5"/>
  <c r="C20" i="5" s="1"/>
  <c r="C17" i="5"/>
  <c r="C13" i="5"/>
  <c r="C8" i="5"/>
  <c r="C7" i="5" s="1"/>
  <c r="C28" i="5" s="1"/>
  <c r="C35" i="5" s="1"/>
  <c r="D20" i="5" l="1"/>
  <c r="E74" i="5"/>
  <c r="E42" i="5"/>
  <c r="E24" i="5"/>
  <c r="E20" i="5" s="1"/>
  <c r="E13" i="5"/>
  <c r="E41" i="5"/>
  <c r="E7" i="5"/>
  <c r="D41" i="5"/>
  <c r="D7" i="5"/>
  <c r="D28" i="5" l="1"/>
  <c r="D35" i="5" s="1"/>
  <c r="E28" i="5"/>
  <c r="E35" i="5" s="1"/>
</calcChain>
</file>

<file path=xl/sharedStrings.xml><?xml version="1.0" encoding="utf-8"?>
<sst xmlns="http://schemas.openxmlformats.org/spreadsheetml/2006/main" count="250" uniqueCount="227">
  <si>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</si>
  <si>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</si>
  <si>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</si>
  <si>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</si>
  <si>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</si>
  <si>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</si>
  <si>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</si>
  <si>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</si>
  <si>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</si>
  <si>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</si>
  <si>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</si>
  <si>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</si>
  <si>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</si>
  <si>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</si>
  <si>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</si>
  <si>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</si>
  <si>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</si>
  <si>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</si>
  <si>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</si>
  <si>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</si>
  <si>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</si>
  <si>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</si>
  <si>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</si>
  <si>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</si>
  <si>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</si>
  <si>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</si>
  <si>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</si>
  <si>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</si>
  <si>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</si>
  <si>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</si>
  <si>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</si>
  <si>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</si>
  <si>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</si>
  <si>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</si>
  <si>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</si>
  <si>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</si>
  <si>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</si>
  <si>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</si>
  <si>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</si>
  <si>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</si>
  <si>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</si>
  <si>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</si>
  <si>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</si>
  <si>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</si>
  <si>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</si>
  <si>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</si>
  <si>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</si>
  <si>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</si>
  <si>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</si>
  <si>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</si>
  <si>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</si>
  <si>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</si>
  <si>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</si>
  <si>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</si>
  <si>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</si>
  <si>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</si>
  <si>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</si>
  <si>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</si>
  <si>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</si>
  <si>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</si>
  <si>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</si>
  <si>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</si>
  <si>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</si>
  <si>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</si>
  <si>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</si>
  <si>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</si>
  <si>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</si>
  <si>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</si>
  <si>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</si>
  <si>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</si>
  <si>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</si>
  <si>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</si>
  <si>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</si>
  <si>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</si>
  <si>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</si>
  <si>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</si>
  <si>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</si>
  <si>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</si>
  <si>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</si>
  <si>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</si>
  <si>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</si>
  <si>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</si>
  <si>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</si>
  <si>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</si>
  <si>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</si>
  <si>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</si>
  <si>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</si>
  <si>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</si>
  <si>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</si>
  <si>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</si>
  <si>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</si>
  <si>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</si>
  <si>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</si>
  <si>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</si>
  <si>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</si>
  <si>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</si>
  <si>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</si>
  <si>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</si>
  <si>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</si>
  <si>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</si>
  <si>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</si>
  <si>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</si>
  <si>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</si>
  <si>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</si>
  <si>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</si>
  <si>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</si>
  <si>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</si>
  <si>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</si>
  <si>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</si>
  <si>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</si>
  <si>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</si>
  <si>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</si>
  <si>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</si>
  <si>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</si>
  <si>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</si>
  <si>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</si>
  <si>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</si>
  <si>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</si>
  <si>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</si>
  <si>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</si>
  <si>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</si>
  <si>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</si>
  <si>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</si>
  <si>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</si>
  <si>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</si>
  <si>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</si>
  <si>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</si>
  <si>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</si>
  <si>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</si>
  <si>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</si>
  <si>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</si>
  <si>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</si>
  <si>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</si>
  <si>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</si>
  <si>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</si>
  <si>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</si>
  <si>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</si>
  <si>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</si>
  <si>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</si>
  <si>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</si>
  <si>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</si>
  <si>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</si>
  <si>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</si>
  <si>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</si>
  <si>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</si>
  <si>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</si>
  <si>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</si>
  <si>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</si>
  <si>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</si>
  <si>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</si>
  <si>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</si>
  <si>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</si>
  <si>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</si>
  <si>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</si>
  <si>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</si>
  <si>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</si>
  <si>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</si>
  <si>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</si>
  <si>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</si>
  <si>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</si>
  <si>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</si>
  <si>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</si>
  <si>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</si>
  <si>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</si>
  <si>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</si>
  <si>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</si>
  <si>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</si>
  <si>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</si>
  <si>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</si>
  <si>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</si>
  <si>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</si>
  <si>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</si>
  <si>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</si>
  <si>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</si>
  <si>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</si>
  <si>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</si>
  <si>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</si>
  <si>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Rahandusministeerium</t>
  </si>
  <si>
    <t>Muu sotsiaalne kaitse, sh. sotsiaalse kaitse haldus</t>
  </si>
  <si>
    <t>Sotsiaalministeerium</t>
  </si>
  <si>
    <t>inv.</t>
  </si>
  <si>
    <t>Lisaeelarve aprill 2023</t>
  </si>
  <si>
    <t>Lisa 1</t>
  </si>
  <si>
    <t>Tõrva Vallavolikogu</t>
  </si>
  <si>
    <t>TÕRVA VALD 2023.a EELARVE</t>
  </si>
  <si>
    <t xml:space="preserve">2023 eelarve 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</si>
  <si>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</si>
  <si>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</si>
  <si>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</si>
  <si>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</si>
  <si>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</si>
  <si>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</si>
  <si>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</si>
  <si>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</si>
  <si>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</si>
  <si>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</si>
  <si>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</si>
  <si>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….....2023 määrusele nr…</t>
  </si>
  <si>
    <t>Lisa</t>
  </si>
  <si>
    <t>Riigikogu valmimiste korraldamiseks</t>
  </si>
  <si>
    <t>Toetus vastavalt koostööleppele, mille eesmärgiks on  noortegarantii tugisüsteemi arendamine</t>
  </si>
  <si>
    <t>Projekti rahastab Euroopa Sotsiaalfond</t>
  </si>
  <si>
    <t>Muu vaba aeg ja kultuur</t>
  </si>
  <si>
    <t>Vallavalitsus</t>
  </si>
  <si>
    <t>Elamumajandus</t>
  </si>
  <si>
    <t>Noortekeskus</t>
  </si>
  <si>
    <t xml:space="preserve">Riigieelarvest toetus Karjatnurme Kogukond MTÜ-le </t>
  </si>
  <si>
    <t>Muusikakool</t>
  </si>
  <si>
    <t>09212</t>
  </si>
  <si>
    <t>Tõrva Gümnaasium</t>
  </si>
  <si>
    <t>Laulu- ja tantsupeo protsessiga seotud kulud (rahvatants)</t>
  </si>
  <si>
    <t>Tõrva Kultuurimaja</t>
  </si>
  <si>
    <t>Kassa-panga jäägist</t>
  </si>
  <si>
    <t>Noortegarantii tugisüsteemi projekti personalikulud 15871.- ja majandamiskulud 1500.-</t>
  </si>
  <si>
    <t>2022.a. detsembris saadud laulu- ja tantsupeo  toetused, mille kasutamine (kulud) on 2023.a.</t>
  </si>
  <si>
    <t>2023.a. eelarvesse esialgselt kassa-pangajääki ei suunatud. Jääk oli 45604 eurot.</t>
  </si>
  <si>
    <t>Laulu- ja tantsupeo protsessiga seotud kulud (kultuurimaja kollektiivid)</t>
  </si>
  <si>
    <t>Korterite remondi kulud (Helme alevikus Kooli 4)</t>
  </si>
  <si>
    <t>Ukraina sõjapõgenikele eluaseme korrastamiseks antud  toetus (projekt)</t>
  </si>
  <si>
    <t>Valmiste korraldamise kulud: personalikulu 13990.-, majandamiskulu 1072.-</t>
  </si>
  <si>
    <t>Karjatnurme Kogukond MTÜle välispordi inventari seotamiseks</t>
  </si>
  <si>
    <t>Laulu- ja tantsupeo protsessiga seotud kulud (orkester)</t>
  </si>
  <si>
    <t>Tütarlastekoor, Jauram, Lys, Jandali, Liisud</t>
  </si>
  <si>
    <t>Sotisaalkindlustusamet</t>
  </si>
  <si>
    <t>Halduslepingu alusel toetus rahvusvahelise kaitse saajatele eluruumi üürilepingute sõlmimine.</t>
  </si>
  <si>
    <t>Muu sotisaalne kaitse risikirühmadele</t>
  </si>
  <si>
    <t>Ukraina sõjapõgenikele eluruumi üürilepingute sõlmimiseks toetus SKA toetusest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</si>
</sst>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1"/>
    </font>
    <font>
      <sz val="1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02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49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0" fontId="3" fillId="0" borderId="0" xfId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" fontId="3" fillId="0" borderId="9" xfId="3" applyNumberFormat="1" applyFont="1" applyBorder="1"/>
    <xf numFmtId="4" fontId="3" fillId="0" borderId="6" xfId="3" applyNumberFormat="1" applyFont="1" applyBorder="1"/>
    <xf numFmtId="4" fontId="4" fillId="0" borderId="4" xfId="3" applyNumberFormat="1" applyFont="1" applyBorder="1"/>
    <xf numFmtId="0" fontId="13" fillId="0" borderId="0" xfId="0" applyFont="1"/>
    <xf numFmtId="4" fontId="5" fillId="0" borderId="4" xfId="2" applyNumberFormat="1" applyFont="1" applyBorder="1"/>
    <xf numFmtId="4" fontId="6" fillId="0" borderId="13" xfId="2" applyNumberFormat="1" applyFont="1" applyBorder="1" applyProtection="1">
      <protection locked="0"/>
    </xf>
    <xf numFmtId="49" fontId="9" fillId="0" borderId="10" xfId="0" applyNumberFormat="1" applyFont="1" applyBorder="1" applyAlignment="1">
      <alignment horizontal="right"/>
    </xf>
    <xf numFmtId="4" fontId="4" fillId="0" borderId="1" xfId="2" applyNumberFormat="1" applyFont="1" applyBorder="1"/>
    <xf numFmtId="4" fontId="5" fillId="0" borderId="1" xfId="2" applyNumberFormat="1" applyFont="1" applyBorder="1"/>
    <xf numFmtId="4" fontId="3" fillId="0" borderId="13" xfId="3" applyNumberFormat="1" applyFont="1" applyBorder="1"/>
    <xf numFmtId="4" fontId="3" fillId="0" borderId="10" xfId="3" applyNumberFormat="1" applyFont="1" applyBorder="1"/>
    <xf numFmtId="49" fontId="4" fillId="0" borderId="1" xfId="0" applyNumberFormat="1" applyFont="1" applyBorder="1" applyAlignment="1">
      <alignment horizontal="left" wrapText="1"/>
    </xf>
    <xf numFmtId="4" fontId="4" fillId="0" borderId="1" xfId="1" applyNumberFormat="1" applyFont="1" applyBorder="1"/>
    <xf numFmtId="0" fontId="15" fillId="0" borderId="0" xfId="0" applyFont="1"/>
    <xf numFmtId="4" fontId="1" fillId="0" borderId="13" xfId="1" applyNumberFormat="1" applyFont="1" applyBorder="1" applyProtection="1">
      <protection locked="0"/>
    </xf>
    <xf numFmtId="4" fontId="1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9" fontId="16" fillId="0" borderId="1" xfId="0" applyNumberFormat="1" applyFont="1" applyBorder="1" applyAlignment="1">
      <alignment horizontal="left" wrapText="1"/>
    </xf>
    <xf numFmtId="4" fontId="12" fillId="0" borderId="0" xfId="0" applyNumberFormat="1" applyFont="1"/>
    <xf numFmtId="4" fontId="0" fillId="0" borderId="0" xfId="0" applyNumberFormat="1"/>
    <xf numFmtId="49" fontId="1" fillId="0" borderId="6" xfId="0" applyNumberFormat="1" applyFont="1" applyBorder="1" applyAlignment="1">
      <alignment horizontal="left" wrapText="1"/>
    </xf>
    <xf numFmtId="4" fontId="5" fillId="0" borderId="18" xfId="2" applyNumberFormat="1" applyFont="1" applyBorder="1"/>
    <xf numFmtId="4" fontId="5" fillId="0" borderId="11" xfId="2" applyNumberFormat="1" applyFont="1" applyBorder="1"/>
    <xf numFmtId="4" fontId="3" fillId="0" borderId="19" xfId="3" applyNumberFormat="1" applyFont="1" applyBorder="1"/>
    <xf numFmtId="4" fontId="3" fillId="0" borderId="15" xfId="3" applyNumberFormat="1" applyFont="1" applyBorder="1"/>
    <xf numFmtId="4" fontId="4" fillId="0" borderId="16" xfId="3" applyNumberFormat="1" applyFont="1" applyBorder="1"/>
    <xf numFmtId="4" fontId="5" fillId="0" borderId="16" xfId="2" applyNumberFormat="1" applyFont="1" applyBorder="1"/>
    <xf numFmtId="4" fontId="6" fillId="0" borderId="14" xfId="2" applyNumberFormat="1" applyFont="1" applyBorder="1" applyProtection="1">
      <protection locked="0"/>
    </xf>
    <xf numFmtId="4" fontId="6" fillId="0" borderId="15" xfId="2" applyNumberFormat="1" applyFont="1" applyBorder="1" applyProtection="1">
      <protection locked="0"/>
    </xf>
    <xf numFmtId="4" fontId="6" fillId="0" borderId="17" xfId="2" applyNumberFormat="1" applyFont="1" applyBorder="1" applyProtection="1">
      <protection locked="0"/>
    </xf>
    <xf numFmtId="4" fontId="4" fillId="0" borderId="12" xfId="2" applyNumberFormat="1" applyFont="1" applyBorder="1"/>
    <xf numFmtId="4" fontId="5" fillId="0" borderId="12" xfId="2" applyNumberFormat="1" applyFont="1" applyBorder="1"/>
    <xf numFmtId="4" fontId="3" fillId="0" borderId="14" xfId="3" applyNumberFormat="1" applyFont="1" applyBorder="1"/>
    <xf numFmtId="4" fontId="3" fillId="0" borderId="17" xfId="3" applyNumberFormat="1" applyFont="1" applyBorder="1"/>
    <xf numFmtId="4" fontId="4" fillId="0" borderId="12" xfId="1" applyNumberFormat="1" applyFont="1" applyBorder="1"/>
    <xf numFmtId="4" fontId="1" fillId="0" borderId="14" xfId="1" applyNumberFormat="1" applyFont="1" applyBorder="1" applyProtection="1">
      <protection locked="0"/>
    </xf>
    <xf numFmtId="4" fontId="1" fillId="0" borderId="16" xfId="1" applyNumberFormat="1" applyFont="1" applyBorder="1" applyProtection="1">
      <protection locked="0"/>
    </xf>
    <xf numFmtId="4" fontId="4" fillId="0" borderId="16" xfId="1" applyNumberFormat="1" applyFont="1" applyBorder="1" applyProtection="1">
      <protection locked="0"/>
    </xf>
    <xf numFmtId="4" fontId="1" fillId="0" borderId="15" xfId="2" applyNumberFormat="1" applyFont="1" applyBorder="1" applyProtection="1">
      <protection locked="0"/>
    </xf>
    <xf numFmtId="4" fontId="1" fillId="0" borderId="15" xfId="1" applyNumberFormat="1" applyFont="1" applyBorder="1" applyProtection="1">
      <protection locked="0"/>
    </xf>
    <xf numFmtId="4" fontId="6" fillId="0" borderId="20" xfId="2" applyNumberFormat="1" applyFont="1" applyBorder="1" applyProtection="1">
      <protection locked="0"/>
    </xf>
    <xf numFmtId="4" fontId="3" fillId="0" borderId="8" xfId="3" applyNumberFormat="1" applyFont="1" applyBorder="1"/>
    <xf numFmtId="4" fontId="4" fillId="0" borderId="10" xfId="3" applyNumberFormat="1" applyFont="1" applyBorder="1"/>
    <xf numFmtId="4" fontId="4" fillId="0" borderId="1" xfId="1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13" xfId="2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G104"/>
  <sheetViews>
    <sheetView topLeftCell="A6" workbookViewId="0">
      <selection activeCell="D27" sqref="D27"/>
    </sheetView>
  </sheetViews>
  <sheetFormatPr defaultRowHeight="14.5" x14ac:dyDescent="0.35"/>
  <cols>
    <col min="1" max="1" width="8" customWidth="1"/>
    <col min="2" max="2" width="40.7265625" customWidth="1"/>
    <col min="3" max="3" width="15.7265625" customWidth="1"/>
    <col min="4" max="4" width="15.81640625" customWidth="1"/>
    <col min="5" max="5" width="16.08984375" customWidth="1"/>
    <col min="6" max="6" width="17" customWidth="1"/>
  </cols>
  <sheetData>
    <row r="1" spans="1:7" ht="15.75" customHeight="1" x14ac:dyDescent="0.35">
      <c r="C1" t="s">
        <v>182</v>
      </c>
    </row>
    <row r="2" spans="1:7" ht="15.75" customHeight="1" x14ac:dyDescent="0.35">
      <c r="C2" t="s">
        <v>183</v>
      </c>
      <c r="F2" s="31"/>
      <c r="G2" s="31"/>
    </row>
    <row r="3" spans="1:7" ht="15.75" customHeight="1" x14ac:dyDescent="0.35">
      <c r="C3" t="s">
        <v>197</v>
      </c>
      <c r="F3" s="31"/>
      <c r="G3" s="31"/>
    </row>
    <row r="4" spans="1:7" ht="15.75" customHeight="1" x14ac:dyDescent="0.35">
      <c r="F4" s="31"/>
      <c r="G4" s="31"/>
    </row>
    <row r="5" spans="1:7" ht="15.75" customHeight="1" thickBot="1" x14ac:dyDescent="0.4">
      <c r="A5" s="26" t="s">
        <v>184</v>
      </c>
      <c r="B5" s="11"/>
      <c r="C5" s="11"/>
      <c r="F5" s="31"/>
      <c r="G5" s="31"/>
    </row>
    <row r="6" spans="1:7" ht="43.5" customHeight="1" thickBot="1" x14ac:dyDescent="0.4">
      <c r="A6" s="11"/>
      <c r="B6" s="12"/>
      <c r="C6" s="9" t="s">
        <v>185</v>
      </c>
      <c r="D6" s="9" t="s">
        <v>198</v>
      </c>
      <c r="E6" s="9" t="s">
        <v>185</v>
      </c>
    </row>
    <row r="7" spans="1:7" ht="15.75" customHeight="1" thickBot="1" x14ac:dyDescent="0.4">
      <c r="A7" s="13"/>
      <c r="B7" s="78" t="s">
        <v>0</v>
      </c>
      <c r="C7" s="19">
        <f>C8+C12+C13+C17</f>
        <v>10617169</v>
      </c>
      <c r="D7" s="55">
        <f>D8+D12+D13+D17</f>
        <v>121466</v>
      </c>
      <c r="E7" s="42">
        <f>E8+E12+E13+E17</f>
        <v>10738635</v>
      </c>
    </row>
    <row r="8" spans="1:7" ht="15.75" customHeight="1" thickBot="1" x14ac:dyDescent="0.4">
      <c r="A8" s="32" t="s">
        <v>1</v>
      </c>
      <c r="B8" s="32" t="s">
        <v>2</v>
      </c>
      <c r="C8" s="14">
        <f>SUM(C9:C11)</f>
        <v>5749250</v>
      </c>
      <c r="D8" s="56">
        <f>SUM(D9:D11)</f>
        <v>0</v>
      </c>
      <c r="E8" s="42">
        <f>SUM(E9:E11)</f>
        <v>5749250</v>
      </c>
    </row>
    <row r="9" spans="1:7" ht="15.75" customHeight="1" x14ac:dyDescent="0.35">
      <c r="A9" s="33" t="s">
        <v>3</v>
      </c>
      <c r="B9" s="33" t="s">
        <v>4</v>
      </c>
      <c r="C9" s="34">
        <v>5444000</v>
      </c>
      <c r="D9" s="57"/>
      <c r="E9" s="34">
        <f>C9+D9</f>
        <v>5444000</v>
      </c>
    </row>
    <row r="10" spans="1:7" ht="15.75" customHeight="1" x14ac:dyDescent="0.35">
      <c r="A10" s="15" t="s">
        <v>5</v>
      </c>
      <c r="B10" s="15" t="s">
        <v>6</v>
      </c>
      <c r="C10" s="35">
        <v>305000</v>
      </c>
      <c r="D10" s="58"/>
      <c r="E10" s="35">
        <f t="shared" ref="E10:E11" si="0">C10+D10</f>
        <v>305000</v>
      </c>
    </row>
    <row r="11" spans="1:7" ht="15.75" customHeight="1" thickBot="1" x14ac:dyDescent="0.4">
      <c r="A11" s="15" t="s">
        <v>7</v>
      </c>
      <c r="B11" s="15" t="s">
        <v>8</v>
      </c>
      <c r="C11" s="35">
        <v>250</v>
      </c>
      <c r="D11" s="58"/>
      <c r="E11" s="35">
        <f t="shared" si="0"/>
        <v>250</v>
      </c>
    </row>
    <row r="12" spans="1:7" s="37" customFormat="1" ht="15.75" customHeight="1" thickBot="1" x14ac:dyDescent="0.4">
      <c r="A12" s="32" t="s">
        <v>9</v>
      </c>
      <c r="B12" s="79" t="s">
        <v>10</v>
      </c>
      <c r="C12" s="36">
        <v>501100</v>
      </c>
      <c r="D12" s="59"/>
      <c r="E12" s="76">
        <f>C12+D12</f>
        <v>501100</v>
      </c>
    </row>
    <row r="13" spans="1:7" ht="15.75" customHeight="1" thickBot="1" x14ac:dyDescent="0.4">
      <c r="A13" s="32"/>
      <c r="B13" s="80" t="s">
        <v>11</v>
      </c>
      <c r="C13" s="38">
        <f>C14+C15+C16</f>
        <v>4340819</v>
      </c>
      <c r="D13" s="60">
        <f>D14+D15+D16</f>
        <v>121466</v>
      </c>
      <c r="E13" s="42">
        <f>E14+E15+E16</f>
        <v>4462285</v>
      </c>
    </row>
    <row r="14" spans="1:7" ht="15.75" customHeight="1" x14ac:dyDescent="0.35">
      <c r="A14" s="33" t="s">
        <v>12</v>
      </c>
      <c r="B14" s="33" t="s">
        <v>13</v>
      </c>
      <c r="C14" s="39">
        <v>953827</v>
      </c>
      <c r="D14" s="61"/>
      <c r="E14" s="43">
        <f t="shared" ref="E14:E16" si="1">C14+D14</f>
        <v>953827</v>
      </c>
    </row>
    <row r="15" spans="1:7" ht="15.75" customHeight="1" x14ac:dyDescent="0.35">
      <c r="A15" s="15" t="s">
        <v>14</v>
      </c>
      <c r="B15" s="15" t="s">
        <v>15</v>
      </c>
      <c r="C15" s="16">
        <v>3292597</v>
      </c>
      <c r="D15" s="62"/>
      <c r="E15" s="35">
        <f t="shared" si="1"/>
        <v>3292597</v>
      </c>
    </row>
    <row r="16" spans="1:7" ht="15.75" customHeight="1" thickBot="1" x14ac:dyDescent="0.4">
      <c r="A16" s="40" t="s">
        <v>16</v>
      </c>
      <c r="B16" s="81" t="s">
        <v>17</v>
      </c>
      <c r="C16" s="30">
        <v>94395</v>
      </c>
      <c r="D16" s="63">
        <f>116193+5273</f>
        <v>121466</v>
      </c>
      <c r="E16" s="44">
        <f t="shared" si="1"/>
        <v>215861</v>
      </c>
    </row>
    <row r="17" spans="1:5" ht="15.75" customHeight="1" thickBot="1" x14ac:dyDescent="0.4">
      <c r="A17" s="32"/>
      <c r="B17" s="32" t="s">
        <v>18</v>
      </c>
      <c r="C17" s="41">
        <f>SUM(C18:C19)</f>
        <v>26000</v>
      </c>
      <c r="D17" s="64">
        <f>SUM(D18:D19)</f>
        <v>0</v>
      </c>
      <c r="E17" s="41">
        <f>SUM(E18:E19)</f>
        <v>26000</v>
      </c>
    </row>
    <row r="18" spans="1:5" ht="15.75" customHeight="1" x14ac:dyDescent="0.35">
      <c r="A18" s="15" t="s">
        <v>19</v>
      </c>
      <c r="B18" s="82" t="s">
        <v>20</v>
      </c>
      <c r="C18" s="16">
        <v>18000</v>
      </c>
      <c r="D18" s="62"/>
      <c r="E18" s="43">
        <f t="shared" ref="E18:E19" si="2">C18+D18</f>
        <v>18000</v>
      </c>
    </row>
    <row r="19" spans="1:5" ht="15.75" customHeight="1" thickBot="1" x14ac:dyDescent="0.4">
      <c r="A19" s="29" t="s">
        <v>186</v>
      </c>
      <c r="B19" s="29" t="s">
        <v>18</v>
      </c>
      <c r="C19" s="30">
        <v>8000</v>
      </c>
      <c r="D19" s="63"/>
      <c r="E19" s="44">
        <f t="shared" si="2"/>
        <v>8000</v>
      </c>
    </row>
    <row r="20" spans="1:5" ht="15.75" customHeight="1" thickBot="1" x14ac:dyDescent="0.4">
      <c r="A20" s="32"/>
      <c r="B20" s="79" t="s">
        <v>21</v>
      </c>
      <c r="C20" s="42">
        <f>C21+C24</f>
        <v>9975298</v>
      </c>
      <c r="D20" s="65">
        <f>D21+D24</f>
        <v>47354</v>
      </c>
      <c r="E20" s="42">
        <f>E21+E24</f>
        <v>10022652</v>
      </c>
    </row>
    <row r="21" spans="1:5" ht="15.75" customHeight="1" thickBot="1" x14ac:dyDescent="0.4">
      <c r="A21" s="32"/>
      <c r="B21" s="79" t="s">
        <v>22</v>
      </c>
      <c r="C21" s="42">
        <f>C22+C23</f>
        <v>811525</v>
      </c>
      <c r="D21" s="65">
        <f>D22+D23</f>
        <v>10273</v>
      </c>
      <c r="E21" s="42">
        <f>E22+E23</f>
        <v>821798</v>
      </c>
    </row>
    <row r="22" spans="1:5" ht="15.75" customHeight="1" x14ac:dyDescent="0.35">
      <c r="A22" s="15" t="s">
        <v>23</v>
      </c>
      <c r="B22" s="83" t="s">
        <v>24</v>
      </c>
      <c r="C22" s="35">
        <v>503666</v>
      </c>
      <c r="D22" s="58">
        <v>5273</v>
      </c>
      <c r="E22" s="43">
        <f t="shared" ref="E22:E23" si="3">C22+D22</f>
        <v>508939</v>
      </c>
    </row>
    <row r="23" spans="1:5" ht="15.75" customHeight="1" thickBot="1" x14ac:dyDescent="0.4">
      <c r="A23" s="15" t="s">
        <v>172</v>
      </c>
      <c r="B23" s="20" t="s">
        <v>25</v>
      </c>
      <c r="C23" s="35">
        <v>307859</v>
      </c>
      <c r="D23" s="58">
        <v>5000</v>
      </c>
      <c r="E23" s="44">
        <f t="shared" si="3"/>
        <v>312859</v>
      </c>
    </row>
    <row r="24" spans="1:5" ht="15.75" customHeight="1" thickBot="1" x14ac:dyDescent="0.4">
      <c r="A24" s="32"/>
      <c r="B24" s="32" t="s">
        <v>26</v>
      </c>
      <c r="C24" s="41">
        <f>C25+C26+C27</f>
        <v>9163773</v>
      </c>
      <c r="D24" s="64">
        <f>D25+D26+D27</f>
        <v>37081</v>
      </c>
      <c r="E24" s="41">
        <f>E25+E26+E27</f>
        <v>9200854</v>
      </c>
    </row>
    <row r="25" spans="1:5" ht="15.75" customHeight="1" x14ac:dyDescent="0.35">
      <c r="A25" s="33" t="s">
        <v>27</v>
      </c>
      <c r="B25" s="33" t="s">
        <v>28</v>
      </c>
      <c r="C25" s="43">
        <v>6018968</v>
      </c>
      <c r="D25" s="66">
        <v>29861</v>
      </c>
      <c r="E25" s="43">
        <f t="shared" ref="E25:E27" si="4">C25+D25</f>
        <v>6048829</v>
      </c>
    </row>
    <row r="26" spans="1:5" ht="15.75" customHeight="1" x14ac:dyDescent="0.35">
      <c r="A26" s="15" t="s">
        <v>29</v>
      </c>
      <c r="B26" s="15" t="s">
        <v>30</v>
      </c>
      <c r="C26" s="35">
        <v>3096655</v>
      </c>
      <c r="D26" s="58">
        <v>7220</v>
      </c>
      <c r="E26" s="35">
        <f t="shared" si="4"/>
        <v>3103875</v>
      </c>
    </row>
    <row r="27" spans="1:5" ht="15.75" customHeight="1" thickBot="1" x14ac:dyDescent="0.4">
      <c r="A27" s="29" t="s">
        <v>31</v>
      </c>
      <c r="B27" s="29" t="s">
        <v>32</v>
      </c>
      <c r="C27" s="44">
        <v>48150</v>
      </c>
      <c r="D27" s="67"/>
      <c r="E27" s="44">
        <f t="shared" si="4"/>
        <v>48150</v>
      </c>
    </row>
    <row r="28" spans="1:5" s="47" customFormat="1" ht="15.75" customHeight="1" thickBot="1" x14ac:dyDescent="0.4">
      <c r="A28" s="45"/>
      <c r="B28" s="84" t="s">
        <v>33</v>
      </c>
      <c r="C28" s="46">
        <f>C7-C20</f>
        <v>641871</v>
      </c>
      <c r="D28" s="68">
        <f>D7-D20</f>
        <v>74112</v>
      </c>
      <c r="E28" s="46">
        <f>E7-E20</f>
        <v>715983</v>
      </c>
    </row>
    <row r="29" spans="1:5" ht="15.75" customHeight="1" thickBot="1" x14ac:dyDescent="0.4">
      <c r="A29" s="32"/>
      <c r="B29" s="85" t="s">
        <v>34</v>
      </c>
      <c r="C29" s="46">
        <f>C30-C31+C32-C33-C34</f>
        <v>-1407020</v>
      </c>
      <c r="D29" s="68">
        <f>D30-D31+D32-D33-D34</f>
        <v>-78760</v>
      </c>
      <c r="E29" s="46">
        <f>E30-E31+E32-E33-E34</f>
        <v>-1485780</v>
      </c>
    </row>
    <row r="30" spans="1:5" ht="15.75" customHeight="1" x14ac:dyDescent="0.35">
      <c r="A30" s="33" t="s">
        <v>35</v>
      </c>
      <c r="B30" s="33" t="s">
        <v>36</v>
      </c>
      <c r="C30" s="39">
        <v>500000</v>
      </c>
      <c r="D30" s="61"/>
      <c r="E30" s="43">
        <f t="shared" ref="E30:E34" si="5">C30+D30</f>
        <v>500000</v>
      </c>
    </row>
    <row r="31" spans="1:5" ht="15.75" customHeight="1" x14ac:dyDescent="0.35">
      <c r="A31" s="15" t="s">
        <v>37</v>
      </c>
      <c r="B31" s="15" t="s">
        <v>38</v>
      </c>
      <c r="C31" s="16">
        <v>1835700</v>
      </c>
      <c r="D31" s="62">
        <v>78760</v>
      </c>
      <c r="E31" s="35">
        <f t="shared" si="5"/>
        <v>1914460</v>
      </c>
    </row>
    <row r="32" spans="1:5" ht="15.75" customHeight="1" x14ac:dyDescent="0.35">
      <c r="A32" s="15" t="s">
        <v>39</v>
      </c>
      <c r="B32" s="82" t="s">
        <v>187</v>
      </c>
      <c r="C32" s="16">
        <v>791680</v>
      </c>
      <c r="D32" s="62"/>
      <c r="E32" s="35">
        <f t="shared" si="5"/>
        <v>791680</v>
      </c>
    </row>
    <row r="33" spans="1:6" ht="15.75" customHeight="1" x14ac:dyDescent="0.35">
      <c r="A33" s="15" t="s">
        <v>40</v>
      </c>
      <c r="B33" s="82" t="s">
        <v>188</v>
      </c>
      <c r="C33" s="16">
        <v>745000</v>
      </c>
      <c r="D33" s="62"/>
      <c r="E33" s="35">
        <f t="shared" si="5"/>
        <v>745000</v>
      </c>
    </row>
    <row r="34" spans="1:6" ht="15.75" customHeight="1" thickBot="1" x14ac:dyDescent="0.4">
      <c r="A34" s="29" t="s">
        <v>41</v>
      </c>
      <c r="B34" s="29" t="s">
        <v>42</v>
      </c>
      <c r="C34" s="30">
        <v>118000</v>
      </c>
      <c r="D34" s="63"/>
      <c r="E34" s="44">
        <f t="shared" si="5"/>
        <v>118000</v>
      </c>
    </row>
    <row r="35" spans="1:6" ht="27.75" customHeight="1" thickBot="1" x14ac:dyDescent="0.4">
      <c r="A35" s="32"/>
      <c r="B35" s="51" t="s">
        <v>43</v>
      </c>
      <c r="C35" s="46">
        <f>C28+C29</f>
        <v>-765149</v>
      </c>
      <c r="D35" s="68">
        <f>D28+D29</f>
        <v>-4648</v>
      </c>
      <c r="E35" s="46">
        <f>E28+E29</f>
        <v>-769797</v>
      </c>
    </row>
    <row r="36" spans="1:6" ht="15.75" customHeight="1" thickBot="1" x14ac:dyDescent="0.4">
      <c r="A36" s="32"/>
      <c r="B36" s="79" t="s">
        <v>189</v>
      </c>
      <c r="C36" s="46">
        <f>C37+C38+C39</f>
        <v>1034900</v>
      </c>
      <c r="D36" s="46">
        <f>D37+D38+D39</f>
        <v>4648</v>
      </c>
      <c r="E36" s="46">
        <f>E37+E38+E39</f>
        <v>1039548</v>
      </c>
    </row>
    <row r="37" spans="1:6" ht="15.75" customHeight="1" x14ac:dyDescent="0.35">
      <c r="A37" s="33" t="s">
        <v>44</v>
      </c>
      <c r="B37" s="33" t="s">
        <v>45</v>
      </c>
      <c r="C37" s="48">
        <v>1450000</v>
      </c>
      <c r="D37" s="69"/>
      <c r="E37" s="43">
        <f t="shared" ref="E37:E39" si="6">C37+D37</f>
        <v>1450000</v>
      </c>
    </row>
    <row r="38" spans="1:6" ht="15.75" customHeight="1" x14ac:dyDescent="0.35">
      <c r="A38" s="15" t="s">
        <v>46</v>
      </c>
      <c r="B38" s="15" t="s">
        <v>47</v>
      </c>
      <c r="C38" s="16">
        <v>-415100</v>
      </c>
      <c r="D38" s="62"/>
      <c r="E38" s="35">
        <f t="shared" si="6"/>
        <v>-415100</v>
      </c>
    </row>
    <row r="39" spans="1:6" ht="15.75" customHeight="1" thickBot="1" x14ac:dyDescent="0.4">
      <c r="A39" s="17" t="s">
        <v>48</v>
      </c>
      <c r="B39" s="86" t="s">
        <v>190</v>
      </c>
      <c r="C39" s="49">
        <v>0</v>
      </c>
      <c r="D39" s="70">
        <v>4648</v>
      </c>
      <c r="E39" s="44">
        <f t="shared" si="6"/>
        <v>4648</v>
      </c>
    </row>
    <row r="40" spans="1:6" ht="15.75" customHeight="1" thickBot="1" x14ac:dyDescent="0.4">
      <c r="A40" s="18"/>
      <c r="B40" s="87" t="s">
        <v>191</v>
      </c>
      <c r="C40" s="50">
        <v>-269751</v>
      </c>
      <c r="D40" s="71"/>
      <c r="E40" s="77">
        <v>-269751</v>
      </c>
    </row>
    <row r="41" spans="1:6" ht="32.5" customHeight="1" thickBot="1" x14ac:dyDescent="0.4">
      <c r="A41" s="32"/>
      <c r="B41" s="51" t="s">
        <v>49</v>
      </c>
      <c r="C41" s="41">
        <f>C42+C49+C52+C60+C66+C71+C74+C86+C94</f>
        <v>12673998</v>
      </c>
      <c r="D41" s="64">
        <f>D42+D49+D52+D60+D66+D71+D74+D86+D94</f>
        <v>126114</v>
      </c>
      <c r="E41" s="41">
        <f>E42+E49+E52+E60+E66+E71+E74+E86+E94</f>
        <v>12800112</v>
      </c>
      <c r="F41" s="52"/>
    </row>
    <row r="42" spans="1:6" ht="15.75" customHeight="1" thickBot="1" x14ac:dyDescent="0.4">
      <c r="A42" s="32" t="s">
        <v>50</v>
      </c>
      <c r="B42" s="79" t="s">
        <v>51</v>
      </c>
      <c r="C42" s="46">
        <f>SUM(C43:C48)</f>
        <v>1133584</v>
      </c>
      <c r="D42" s="68">
        <f>SUM(D43:D48)</f>
        <v>15062</v>
      </c>
      <c r="E42" s="46">
        <f>SUM(E43:E48)</f>
        <v>1148646</v>
      </c>
      <c r="F42" s="53"/>
    </row>
    <row r="43" spans="1:6" ht="15.75" customHeight="1" x14ac:dyDescent="0.35">
      <c r="A43" s="33" t="s">
        <v>52</v>
      </c>
      <c r="B43" s="33" t="s">
        <v>53</v>
      </c>
      <c r="C43" s="39">
        <v>90544</v>
      </c>
      <c r="D43" s="61"/>
      <c r="E43" s="43">
        <f t="shared" ref="E43:E48" si="7">C43+D43</f>
        <v>90544</v>
      </c>
    </row>
    <row r="44" spans="1:6" ht="15.75" customHeight="1" x14ac:dyDescent="0.35">
      <c r="A44" s="15" t="s">
        <v>54</v>
      </c>
      <c r="B44" s="82" t="s">
        <v>55</v>
      </c>
      <c r="C44" s="16">
        <v>718040</v>
      </c>
      <c r="D44" s="62">
        <v>15062</v>
      </c>
      <c r="E44" s="35">
        <f t="shared" si="7"/>
        <v>733102</v>
      </c>
    </row>
    <row r="45" spans="1:6" ht="15.75" customHeight="1" x14ac:dyDescent="0.35">
      <c r="A45" s="15" t="s">
        <v>56</v>
      </c>
      <c r="B45" s="82" t="s">
        <v>57</v>
      </c>
      <c r="C45" s="16">
        <v>48000</v>
      </c>
      <c r="D45" s="62"/>
      <c r="E45" s="35">
        <f t="shared" si="7"/>
        <v>48000</v>
      </c>
    </row>
    <row r="46" spans="1:6" ht="15.75" customHeight="1" x14ac:dyDescent="0.35">
      <c r="A46" s="15" t="s">
        <v>58</v>
      </c>
      <c r="B46" s="82" t="s">
        <v>59</v>
      </c>
      <c r="C46" s="16">
        <v>92000</v>
      </c>
      <c r="D46" s="62"/>
      <c r="E46" s="35">
        <f t="shared" si="7"/>
        <v>92000</v>
      </c>
    </row>
    <row r="47" spans="1:6" s="47" customFormat="1" ht="15.75" customHeight="1" x14ac:dyDescent="0.35">
      <c r="A47" s="54" t="s">
        <v>60</v>
      </c>
      <c r="B47" s="88" t="s">
        <v>61</v>
      </c>
      <c r="C47" s="21">
        <v>118000</v>
      </c>
      <c r="D47" s="72"/>
      <c r="E47" s="35">
        <f t="shared" si="7"/>
        <v>118000</v>
      </c>
    </row>
    <row r="48" spans="1:6" ht="15.75" customHeight="1" thickBot="1" x14ac:dyDescent="0.4">
      <c r="A48" s="29"/>
      <c r="B48" s="89" t="s">
        <v>62</v>
      </c>
      <c r="C48" s="30">
        <v>67000</v>
      </c>
      <c r="D48" s="63"/>
      <c r="E48" s="44">
        <f t="shared" si="7"/>
        <v>67000</v>
      </c>
    </row>
    <row r="49" spans="1:5" ht="15.75" customHeight="1" thickBot="1" x14ac:dyDescent="0.4">
      <c r="A49" s="32" t="s">
        <v>63</v>
      </c>
      <c r="B49" s="32" t="s">
        <v>64</v>
      </c>
      <c r="C49" s="46">
        <f>SUM(C50:C51)</f>
        <v>27794</v>
      </c>
      <c r="D49" s="68">
        <f>SUM(D50:D51)</f>
        <v>0</v>
      </c>
      <c r="E49" s="46">
        <f>SUM(E50:E51)</f>
        <v>27794</v>
      </c>
    </row>
    <row r="50" spans="1:5" ht="15.75" customHeight="1" x14ac:dyDescent="0.35">
      <c r="A50" s="33" t="s">
        <v>65</v>
      </c>
      <c r="B50" s="33" t="s">
        <v>66</v>
      </c>
      <c r="C50" s="39">
        <v>2194</v>
      </c>
      <c r="D50" s="61"/>
      <c r="E50" s="43">
        <f t="shared" ref="E50:E51" si="8">C50+D50</f>
        <v>2194</v>
      </c>
    </row>
    <row r="51" spans="1:5" ht="15.75" customHeight="1" thickBot="1" x14ac:dyDescent="0.4">
      <c r="A51" s="15" t="s">
        <v>67</v>
      </c>
      <c r="B51" s="15" t="s">
        <v>68</v>
      </c>
      <c r="C51" s="16">
        <v>25600</v>
      </c>
      <c r="D51" s="62"/>
      <c r="E51" s="44">
        <f t="shared" si="8"/>
        <v>25600</v>
      </c>
    </row>
    <row r="52" spans="1:5" ht="15.75" customHeight="1" thickBot="1" x14ac:dyDescent="0.4">
      <c r="A52" s="32" t="s">
        <v>69</v>
      </c>
      <c r="B52" s="32" t="s">
        <v>70</v>
      </c>
      <c r="C52" s="46">
        <f>SUM(C53:C59)</f>
        <v>1282472</v>
      </c>
      <c r="D52" s="68">
        <f>SUM(D53:D59)</f>
        <v>0</v>
      </c>
      <c r="E52" s="46">
        <f>SUM(E53:E59)</f>
        <v>1282472</v>
      </c>
    </row>
    <row r="53" spans="1:5" ht="15.75" customHeight="1" x14ac:dyDescent="0.35">
      <c r="A53" s="15" t="s">
        <v>71</v>
      </c>
      <c r="B53" s="20" t="s">
        <v>72</v>
      </c>
      <c r="C53" s="16">
        <v>12000</v>
      </c>
      <c r="D53" s="62"/>
      <c r="E53" s="43">
        <f t="shared" ref="E53:E59" si="9">C53+D53</f>
        <v>12000</v>
      </c>
    </row>
    <row r="54" spans="1:5" ht="15.75" customHeight="1" x14ac:dyDescent="0.35">
      <c r="A54" s="15" t="s">
        <v>73</v>
      </c>
      <c r="B54" s="20" t="s">
        <v>74</v>
      </c>
      <c r="C54" s="16">
        <v>42400</v>
      </c>
      <c r="D54" s="62"/>
      <c r="E54" s="35">
        <f t="shared" si="9"/>
        <v>42400</v>
      </c>
    </row>
    <row r="55" spans="1:5" ht="15.75" customHeight="1" x14ac:dyDescent="0.35">
      <c r="A55" s="15" t="s">
        <v>75</v>
      </c>
      <c r="B55" s="90" t="s">
        <v>76</v>
      </c>
      <c r="C55" s="16">
        <v>268000</v>
      </c>
      <c r="D55" s="62"/>
      <c r="E55" s="35">
        <f t="shared" si="9"/>
        <v>268000</v>
      </c>
    </row>
    <row r="56" spans="1:5" ht="15.75" customHeight="1" x14ac:dyDescent="0.35">
      <c r="A56" s="15" t="s">
        <v>77</v>
      </c>
      <c r="B56" s="20" t="s">
        <v>78</v>
      </c>
      <c r="C56" s="16">
        <v>27120</v>
      </c>
      <c r="D56" s="62"/>
      <c r="E56" s="35">
        <f t="shared" si="9"/>
        <v>27120</v>
      </c>
    </row>
    <row r="57" spans="1:5" ht="15.75" customHeight="1" x14ac:dyDescent="0.35">
      <c r="A57" s="15" t="s">
        <v>79</v>
      </c>
      <c r="B57" s="20" t="s">
        <v>80</v>
      </c>
      <c r="C57" s="16">
        <v>1600</v>
      </c>
      <c r="D57" s="62"/>
      <c r="E57" s="35">
        <f t="shared" si="9"/>
        <v>1600</v>
      </c>
    </row>
    <row r="58" spans="1:5" ht="15.75" customHeight="1" x14ac:dyDescent="0.35">
      <c r="A58" s="15" t="s">
        <v>81</v>
      </c>
      <c r="B58" s="20" t="s">
        <v>82</v>
      </c>
      <c r="C58" s="16">
        <v>763370</v>
      </c>
      <c r="D58" s="62"/>
      <c r="E58" s="35">
        <f t="shared" si="9"/>
        <v>763370</v>
      </c>
    </row>
    <row r="59" spans="1:5" ht="15.75" customHeight="1" thickBot="1" x14ac:dyDescent="0.4">
      <c r="A59" s="15" t="s">
        <v>83</v>
      </c>
      <c r="B59" s="83" t="s">
        <v>84</v>
      </c>
      <c r="C59" s="16">
        <v>167982</v>
      </c>
      <c r="D59" s="62"/>
      <c r="E59" s="44">
        <f t="shared" si="9"/>
        <v>167982</v>
      </c>
    </row>
    <row r="60" spans="1:5" ht="15.75" customHeight="1" thickBot="1" x14ac:dyDescent="0.4">
      <c r="A60" s="32" t="s">
        <v>85</v>
      </c>
      <c r="B60" s="32" t="s">
        <v>86</v>
      </c>
      <c r="C60" s="46">
        <f>SUM(C61:C65)</f>
        <v>577533</v>
      </c>
      <c r="D60" s="68">
        <f>SUM(D61:D65)</f>
        <v>0</v>
      </c>
      <c r="E60" s="46">
        <f>SUM(E61:E65)</f>
        <v>577533</v>
      </c>
    </row>
    <row r="61" spans="1:5" ht="15.75" customHeight="1" x14ac:dyDescent="0.35">
      <c r="A61" s="33" t="s">
        <v>87</v>
      </c>
      <c r="B61" s="91" t="s">
        <v>88</v>
      </c>
      <c r="C61" s="39">
        <v>31563</v>
      </c>
      <c r="D61" s="61"/>
      <c r="E61" s="43">
        <f t="shared" ref="E61:E65" si="10">C61+D61</f>
        <v>31563</v>
      </c>
    </row>
    <row r="62" spans="1:5" ht="15.75" customHeight="1" x14ac:dyDescent="0.35">
      <c r="A62" s="15" t="s">
        <v>170</v>
      </c>
      <c r="B62" s="20" t="s">
        <v>173</v>
      </c>
      <c r="C62" s="16">
        <v>202500</v>
      </c>
      <c r="D62" s="62"/>
      <c r="E62" s="35">
        <f t="shared" si="10"/>
        <v>202500</v>
      </c>
    </row>
    <row r="63" spans="1:5" ht="15.75" customHeight="1" x14ac:dyDescent="0.35">
      <c r="A63" s="15" t="s">
        <v>89</v>
      </c>
      <c r="B63" s="20" t="s">
        <v>90</v>
      </c>
      <c r="C63" s="16">
        <f>250+25000</f>
        <v>25250</v>
      </c>
      <c r="D63" s="62"/>
      <c r="E63" s="35">
        <f t="shared" si="10"/>
        <v>25250</v>
      </c>
    </row>
    <row r="64" spans="1:5" ht="15.75" customHeight="1" x14ac:dyDescent="0.35">
      <c r="A64" s="15" t="s">
        <v>91</v>
      </c>
      <c r="B64" s="20" t="s">
        <v>92</v>
      </c>
      <c r="C64" s="16">
        <f>3000</f>
        <v>3000</v>
      </c>
      <c r="D64" s="62"/>
      <c r="E64" s="35">
        <f t="shared" si="10"/>
        <v>3000</v>
      </c>
    </row>
    <row r="65" spans="1:5" ht="15.75" customHeight="1" thickBot="1" x14ac:dyDescent="0.4">
      <c r="A65" s="15" t="s">
        <v>93</v>
      </c>
      <c r="B65" s="83" t="s">
        <v>94</v>
      </c>
      <c r="C65" s="16">
        <v>315220</v>
      </c>
      <c r="D65" s="62"/>
      <c r="E65" s="44">
        <f t="shared" si="10"/>
        <v>315220</v>
      </c>
    </row>
    <row r="66" spans="1:5" ht="15.75" customHeight="1" thickBot="1" x14ac:dyDescent="0.4">
      <c r="A66" s="32" t="s">
        <v>95</v>
      </c>
      <c r="B66" s="79" t="s">
        <v>96</v>
      </c>
      <c r="C66" s="46">
        <f>SUM(C67:C70)</f>
        <v>183541</v>
      </c>
      <c r="D66" s="68">
        <f>SUM(D67:D70)</f>
        <v>78760</v>
      </c>
      <c r="E66" s="46">
        <f>SUM(E67:E70)</f>
        <v>262301</v>
      </c>
    </row>
    <row r="67" spans="1:5" ht="15.75" customHeight="1" x14ac:dyDescent="0.35">
      <c r="A67" s="33" t="s">
        <v>97</v>
      </c>
      <c r="B67" s="92" t="s">
        <v>98</v>
      </c>
      <c r="C67" s="39">
        <v>52100</v>
      </c>
      <c r="D67" s="61">
        <v>78760</v>
      </c>
      <c r="E67" s="43">
        <f t="shared" ref="E67:E70" si="11">C67+D67</f>
        <v>130860</v>
      </c>
    </row>
    <row r="68" spans="1:5" ht="15.75" customHeight="1" x14ac:dyDescent="0.35">
      <c r="A68" s="15" t="s">
        <v>99</v>
      </c>
      <c r="B68" s="83" t="s">
        <v>100</v>
      </c>
      <c r="C68" s="16">
        <v>20000</v>
      </c>
      <c r="D68" s="62"/>
      <c r="E68" s="35">
        <f t="shared" si="11"/>
        <v>20000</v>
      </c>
    </row>
    <row r="69" spans="1:5" ht="15.75" customHeight="1" x14ac:dyDescent="0.35">
      <c r="A69" s="15" t="s">
        <v>101</v>
      </c>
      <c r="B69" s="83" t="s">
        <v>102</v>
      </c>
      <c r="C69" s="16">
        <v>57000</v>
      </c>
      <c r="D69" s="62"/>
      <c r="E69" s="35">
        <f t="shared" si="11"/>
        <v>57000</v>
      </c>
    </row>
    <row r="70" spans="1:5" ht="15.75" customHeight="1" thickBot="1" x14ac:dyDescent="0.4">
      <c r="A70" s="15" t="s">
        <v>103</v>
      </c>
      <c r="B70" s="83" t="s">
        <v>104</v>
      </c>
      <c r="C70" s="16">
        <v>54441</v>
      </c>
      <c r="D70" s="62"/>
      <c r="E70" s="44">
        <f t="shared" si="11"/>
        <v>54441</v>
      </c>
    </row>
    <row r="71" spans="1:5" ht="15.75" customHeight="1" thickBot="1" x14ac:dyDescent="0.4">
      <c r="A71" s="32" t="s">
        <v>105</v>
      </c>
      <c r="B71" s="32" t="s">
        <v>106</v>
      </c>
      <c r="C71" s="46">
        <f>SUM(C72:C73)</f>
        <v>602050</v>
      </c>
      <c r="D71" s="68">
        <f>SUM(D72:D73)</f>
        <v>0</v>
      </c>
      <c r="E71" s="46">
        <f>SUM(E72:E73)</f>
        <v>602050</v>
      </c>
    </row>
    <row r="72" spans="1:5" ht="15.75" customHeight="1" x14ac:dyDescent="0.35">
      <c r="A72" s="15" t="s">
        <v>192</v>
      </c>
      <c r="B72" s="93" t="s">
        <v>193</v>
      </c>
      <c r="C72" s="22">
        <v>600000</v>
      </c>
      <c r="D72" s="73"/>
      <c r="E72" s="43">
        <f t="shared" ref="E72:E73" si="12">C72+D72</f>
        <v>600000</v>
      </c>
    </row>
    <row r="73" spans="1:5" ht="15.75" customHeight="1" thickBot="1" x14ac:dyDescent="0.4">
      <c r="A73" s="29"/>
      <c r="B73" s="94" t="s">
        <v>194</v>
      </c>
      <c r="C73" s="30">
        <v>2050</v>
      </c>
      <c r="D73" s="63"/>
      <c r="E73" s="44">
        <f t="shared" si="12"/>
        <v>2050</v>
      </c>
    </row>
    <row r="74" spans="1:5" ht="15.75" customHeight="1" thickBot="1" x14ac:dyDescent="0.4">
      <c r="A74" s="32" t="s">
        <v>107</v>
      </c>
      <c r="B74" s="79" t="s">
        <v>108</v>
      </c>
      <c r="C74" s="46">
        <f>SUM(C75:C85)</f>
        <v>1029858</v>
      </c>
      <c r="D74" s="68">
        <f>SUM(D75:D85)</f>
        <v>25691</v>
      </c>
      <c r="E74" s="46">
        <f>SUM(E75:E85)</f>
        <v>1055549</v>
      </c>
    </row>
    <row r="75" spans="1:5" ht="15.75" customHeight="1" x14ac:dyDescent="0.35">
      <c r="A75" s="33" t="s">
        <v>109</v>
      </c>
      <c r="B75" s="95" t="s">
        <v>110</v>
      </c>
      <c r="C75" s="39">
        <v>116934</v>
      </c>
      <c r="D75" s="61"/>
      <c r="E75" s="43">
        <f t="shared" ref="E75:E85" si="13">C75+D75</f>
        <v>116934</v>
      </c>
    </row>
    <row r="76" spans="1:5" ht="15.75" customHeight="1" x14ac:dyDescent="0.35">
      <c r="A76" s="15" t="s">
        <v>111</v>
      </c>
      <c r="B76" s="20" t="s">
        <v>112</v>
      </c>
      <c r="C76" s="16">
        <v>12700</v>
      </c>
      <c r="D76" s="62"/>
      <c r="E76" s="35">
        <f t="shared" si="13"/>
        <v>12700</v>
      </c>
    </row>
    <row r="77" spans="1:5" ht="15.75" customHeight="1" x14ac:dyDescent="0.35">
      <c r="A77" s="15" t="s">
        <v>113</v>
      </c>
      <c r="B77" s="20" t="s">
        <v>114</v>
      </c>
      <c r="C77" s="16">
        <v>167512</v>
      </c>
      <c r="D77" s="62">
        <v>17371</v>
      </c>
      <c r="E77" s="35">
        <f t="shared" si="13"/>
        <v>184883</v>
      </c>
    </row>
    <row r="78" spans="1:5" ht="15.75" customHeight="1" x14ac:dyDescent="0.35">
      <c r="A78" s="15" t="s">
        <v>115</v>
      </c>
      <c r="B78" s="20" t="s">
        <v>116</v>
      </c>
      <c r="C78" s="16">
        <v>30000</v>
      </c>
      <c r="D78" s="62"/>
      <c r="E78" s="35">
        <f t="shared" si="13"/>
        <v>30000</v>
      </c>
    </row>
    <row r="79" spans="1:5" ht="15.75" customHeight="1" x14ac:dyDescent="0.35">
      <c r="A79" s="15" t="s">
        <v>117</v>
      </c>
      <c r="B79" s="20" t="s">
        <v>118</v>
      </c>
      <c r="C79" s="16">
        <v>163558</v>
      </c>
      <c r="D79" s="62"/>
      <c r="E79" s="35">
        <f t="shared" si="13"/>
        <v>163558</v>
      </c>
    </row>
    <row r="80" spans="1:5" ht="15.75" customHeight="1" x14ac:dyDescent="0.35">
      <c r="A80" s="15" t="s">
        <v>119</v>
      </c>
      <c r="B80" s="20" t="s">
        <v>171</v>
      </c>
      <c r="C80" s="16">
        <v>371629</v>
      </c>
      <c r="D80" s="62">
        <v>3320</v>
      </c>
      <c r="E80" s="35">
        <f t="shared" si="13"/>
        <v>374949</v>
      </c>
    </row>
    <row r="81" spans="1:5" ht="15.75" customHeight="1" x14ac:dyDescent="0.35">
      <c r="A81" s="15" t="s">
        <v>120</v>
      </c>
      <c r="B81" s="20" t="s">
        <v>121</v>
      </c>
      <c r="C81" s="16">
        <v>54225</v>
      </c>
      <c r="D81" s="62"/>
      <c r="E81" s="35">
        <f t="shared" si="13"/>
        <v>54225</v>
      </c>
    </row>
    <row r="82" spans="1:5" ht="15.75" customHeight="1" x14ac:dyDescent="0.35">
      <c r="A82" s="15" t="s">
        <v>122</v>
      </c>
      <c r="B82" s="20" t="s">
        <v>123</v>
      </c>
      <c r="C82" s="16">
        <v>13480</v>
      </c>
      <c r="D82" s="62"/>
      <c r="E82" s="35">
        <f t="shared" si="13"/>
        <v>13480</v>
      </c>
    </row>
    <row r="83" spans="1:5" ht="15.75" customHeight="1" x14ac:dyDescent="0.35">
      <c r="A83" s="15" t="s">
        <v>124</v>
      </c>
      <c r="B83" s="83" t="s">
        <v>125</v>
      </c>
      <c r="C83" s="16">
        <v>30000</v>
      </c>
      <c r="D83" s="62"/>
      <c r="E83" s="35">
        <f t="shared" si="13"/>
        <v>30000</v>
      </c>
    </row>
    <row r="84" spans="1:5" ht="15.75" customHeight="1" x14ac:dyDescent="0.35">
      <c r="A84" s="15" t="s">
        <v>126</v>
      </c>
      <c r="B84" s="83" t="s">
        <v>127</v>
      </c>
      <c r="C84" s="16">
        <v>37120</v>
      </c>
      <c r="D84" s="62"/>
      <c r="E84" s="35">
        <f t="shared" si="13"/>
        <v>37120</v>
      </c>
    </row>
    <row r="85" spans="1:5" ht="15.75" customHeight="1" thickBot="1" x14ac:dyDescent="0.4">
      <c r="A85" s="15" t="s">
        <v>128</v>
      </c>
      <c r="B85" s="83" t="s">
        <v>129</v>
      </c>
      <c r="C85" s="16">
        <v>32700</v>
      </c>
      <c r="D85" s="62">
        <v>5000</v>
      </c>
      <c r="E85" s="44">
        <f t="shared" si="13"/>
        <v>37700</v>
      </c>
    </row>
    <row r="86" spans="1:5" ht="15.75" customHeight="1" thickBot="1" x14ac:dyDescent="0.4">
      <c r="A86" s="32" t="s">
        <v>130</v>
      </c>
      <c r="B86" s="32" t="s">
        <v>131</v>
      </c>
      <c r="C86" s="46">
        <f>SUM(C87:C93)</f>
        <v>6399481</v>
      </c>
      <c r="D86" s="68">
        <f>SUM(D87:D93)</f>
        <v>1328</v>
      </c>
      <c r="E86" s="46">
        <f>SUM(E87:E93)</f>
        <v>6400809</v>
      </c>
    </row>
    <row r="87" spans="1:5" ht="15.75" customHeight="1" x14ac:dyDescent="0.35">
      <c r="A87" s="33" t="s">
        <v>132</v>
      </c>
      <c r="B87" s="92" t="s">
        <v>133</v>
      </c>
      <c r="C87" s="39">
        <v>1686455</v>
      </c>
      <c r="D87" s="61"/>
      <c r="E87" s="43">
        <f t="shared" ref="E87:E93" si="14">C87+D87</f>
        <v>1686455</v>
      </c>
    </row>
    <row r="88" spans="1:5" ht="15.75" customHeight="1" x14ac:dyDescent="0.35">
      <c r="A88" s="25" t="s">
        <v>134</v>
      </c>
      <c r="B88" s="96" t="s">
        <v>135</v>
      </c>
      <c r="C88" s="16">
        <v>4173955</v>
      </c>
      <c r="D88" s="62">
        <v>664</v>
      </c>
      <c r="E88" s="35">
        <f t="shared" si="14"/>
        <v>4174619</v>
      </c>
    </row>
    <row r="89" spans="1:5" ht="15.75" customHeight="1" x14ac:dyDescent="0.35">
      <c r="A89" s="15" t="s">
        <v>169</v>
      </c>
      <c r="B89" s="83" t="s">
        <v>174</v>
      </c>
      <c r="C89" s="16">
        <v>348405</v>
      </c>
      <c r="D89" s="62">
        <v>664</v>
      </c>
      <c r="E89" s="35">
        <f t="shared" si="14"/>
        <v>349069</v>
      </c>
    </row>
    <row r="90" spans="1:5" ht="15.75" customHeight="1" x14ac:dyDescent="0.35">
      <c r="A90" s="15" t="s">
        <v>136</v>
      </c>
      <c r="B90" s="83" t="s">
        <v>137</v>
      </c>
      <c r="C90" s="16">
        <v>2000</v>
      </c>
      <c r="D90" s="62"/>
      <c r="E90" s="35">
        <f t="shared" si="14"/>
        <v>2000</v>
      </c>
    </row>
    <row r="91" spans="1:5" ht="15.75" customHeight="1" x14ac:dyDescent="0.35">
      <c r="A91" s="15" t="s">
        <v>138</v>
      </c>
      <c r="B91" s="83" t="s">
        <v>139</v>
      </c>
      <c r="C91" s="16">
        <v>157685</v>
      </c>
      <c r="D91" s="62"/>
      <c r="E91" s="35">
        <f t="shared" si="14"/>
        <v>157685</v>
      </c>
    </row>
    <row r="92" spans="1:5" ht="15.75" customHeight="1" x14ac:dyDescent="0.35">
      <c r="A92" s="15" t="s">
        <v>140</v>
      </c>
      <c r="B92" s="83" t="s">
        <v>141</v>
      </c>
      <c r="C92" s="16">
        <v>26981</v>
      </c>
      <c r="D92" s="62"/>
      <c r="E92" s="35">
        <f t="shared" si="14"/>
        <v>26981</v>
      </c>
    </row>
    <row r="93" spans="1:5" ht="15.75" customHeight="1" thickBot="1" x14ac:dyDescent="0.4">
      <c r="A93" s="15" t="s">
        <v>195</v>
      </c>
      <c r="B93" s="83" t="s">
        <v>196</v>
      </c>
      <c r="C93" s="16">
        <v>4000</v>
      </c>
      <c r="D93" s="62"/>
      <c r="E93" s="44">
        <f t="shared" si="14"/>
        <v>4000</v>
      </c>
    </row>
    <row r="94" spans="1:5" ht="15.75" customHeight="1" thickBot="1" x14ac:dyDescent="0.4">
      <c r="A94" s="32" t="s">
        <v>142</v>
      </c>
      <c r="B94" s="79" t="s">
        <v>143</v>
      </c>
      <c r="C94" s="46">
        <f>SUM(C95:C104)</f>
        <v>1437685</v>
      </c>
      <c r="D94" s="68">
        <f>SUM(D95:D104)</f>
        <v>5273</v>
      </c>
      <c r="E94" s="46">
        <f>SUM(E95:E104)</f>
        <v>1442958</v>
      </c>
    </row>
    <row r="95" spans="1:5" ht="15.75" customHeight="1" x14ac:dyDescent="0.35">
      <c r="A95" s="33" t="s">
        <v>144</v>
      </c>
      <c r="B95" s="92" t="s">
        <v>145</v>
      </c>
      <c r="C95" s="39">
        <v>6500</v>
      </c>
      <c r="D95" s="61"/>
      <c r="E95" s="43">
        <f t="shared" ref="E95:E104" si="15">C95+D95</f>
        <v>6500</v>
      </c>
    </row>
    <row r="96" spans="1:5" ht="15.75" customHeight="1" x14ac:dyDescent="0.35">
      <c r="A96" s="15" t="s">
        <v>146</v>
      </c>
      <c r="B96" s="83" t="s">
        <v>147</v>
      </c>
      <c r="C96" s="16">
        <v>103530</v>
      </c>
      <c r="D96" s="62"/>
      <c r="E96" s="35">
        <f t="shared" si="15"/>
        <v>103530</v>
      </c>
    </row>
    <row r="97" spans="1:5" ht="15.75" customHeight="1" x14ac:dyDescent="0.35">
      <c r="A97" s="15" t="s">
        <v>148</v>
      </c>
      <c r="B97" s="83" t="s">
        <v>149</v>
      </c>
      <c r="C97" s="16">
        <v>413983</v>
      </c>
      <c r="D97" s="62"/>
      <c r="E97" s="35">
        <f t="shared" si="15"/>
        <v>413983</v>
      </c>
    </row>
    <row r="98" spans="1:5" ht="15.75" customHeight="1" x14ac:dyDescent="0.35">
      <c r="A98" s="15" t="s">
        <v>150</v>
      </c>
      <c r="B98" s="83" t="s">
        <v>151</v>
      </c>
      <c r="C98" s="16">
        <v>136361</v>
      </c>
      <c r="D98" s="62"/>
      <c r="E98" s="35">
        <f t="shared" si="15"/>
        <v>136361</v>
      </c>
    </row>
    <row r="99" spans="1:5" ht="15.75" customHeight="1" x14ac:dyDescent="0.35">
      <c r="A99" s="15" t="s">
        <v>152</v>
      </c>
      <c r="B99" s="83" t="s">
        <v>153</v>
      </c>
      <c r="C99" s="16">
        <v>62980</v>
      </c>
      <c r="D99" s="62"/>
      <c r="E99" s="35">
        <f t="shared" si="15"/>
        <v>62980</v>
      </c>
    </row>
    <row r="100" spans="1:5" ht="15.75" customHeight="1" x14ac:dyDescent="0.35">
      <c r="A100" s="15" t="s">
        <v>154</v>
      </c>
      <c r="B100" s="83" t="s">
        <v>155</v>
      </c>
      <c r="C100" s="16">
        <v>100338</v>
      </c>
      <c r="D100" s="62"/>
      <c r="E100" s="35">
        <f t="shared" si="15"/>
        <v>100338</v>
      </c>
    </row>
    <row r="101" spans="1:5" ht="15.75" customHeight="1" x14ac:dyDescent="0.35">
      <c r="A101" s="15" t="s">
        <v>156</v>
      </c>
      <c r="B101" s="83" t="s">
        <v>157</v>
      </c>
      <c r="C101" s="16">
        <v>11300</v>
      </c>
      <c r="D101" s="62"/>
      <c r="E101" s="35">
        <f t="shared" si="15"/>
        <v>11300</v>
      </c>
    </row>
    <row r="102" spans="1:5" ht="15.75" customHeight="1" x14ac:dyDescent="0.35">
      <c r="A102" s="15" t="s">
        <v>158</v>
      </c>
      <c r="B102" s="83" t="s">
        <v>159</v>
      </c>
      <c r="C102" s="16">
        <v>325988</v>
      </c>
      <c r="D102" s="62"/>
      <c r="E102" s="35">
        <f t="shared" si="15"/>
        <v>325988</v>
      </c>
    </row>
    <row r="103" spans="1:5" ht="15.75" customHeight="1" x14ac:dyDescent="0.35">
      <c r="A103" s="15" t="s">
        <v>160</v>
      </c>
      <c r="B103" s="83" t="s">
        <v>161</v>
      </c>
      <c r="C103" s="16">
        <v>7640</v>
      </c>
      <c r="D103" s="62">
        <v>5273</v>
      </c>
      <c r="E103" s="35">
        <f t="shared" si="15"/>
        <v>12913</v>
      </c>
    </row>
    <row r="104" spans="1:5" ht="15.75" customHeight="1" thickBot="1" x14ac:dyDescent="0.4">
      <c r="A104" s="23" t="s">
        <v>162</v>
      </c>
      <c r="B104" s="97" t="s">
        <v>178</v>
      </c>
      <c r="C104" s="24">
        <v>269065</v>
      </c>
      <c r="D104" s="74"/>
      <c r="E104" s="75">
        <f t="shared" si="15"/>
        <v>269065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zoomScale="130" zoomScaleNormal="130" workbookViewId="0">
      <selection activeCell="G10" sqref="G10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4.54296875" style="2" customWidth="1"/>
    <col min="5" max="5" width="10.1796875" style="2" customWidth="1"/>
    <col min="6" max="6" width="8.90625" style="3" customWidth="1"/>
    <col min="7" max="7" width="13.63281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175</v>
      </c>
    </row>
    <row r="2" spans="1:8" x14ac:dyDescent="0.3">
      <c r="C2" s="1" t="s">
        <v>181</v>
      </c>
    </row>
    <row r="3" spans="1:8" x14ac:dyDescent="0.3">
      <c r="F3" s="4" t="s">
        <v>163</v>
      </c>
      <c r="G3" s="1"/>
      <c r="H3" s="1"/>
    </row>
    <row r="4" spans="1:8" x14ac:dyDescent="0.3">
      <c r="A4" s="1" t="s">
        <v>176</v>
      </c>
      <c r="E4" s="5" t="s">
        <v>164</v>
      </c>
      <c r="F4" s="4" t="s">
        <v>165</v>
      </c>
      <c r="G4" s="1" t="s">
        <v>166</v>
      </c>
      <c r="H4" s="1"/>
    </row>
    <row r="5" spans="1:8" ht="13.25" customHeight="1" x14ac:dyDescent="0.3">
      <c r="A5" s="6">
        <v>350000</v>
      </c>
      <c r="B5" s="2" t="s">
        <v>177</v>
      </c>
      <c r="E5" s="7">
        <v>15062</v>
      </c>
      <c r="F5" s="3" t="s">
        <v>167</v>
      </c>
      <c r="G5" s="2" t="s">
        <v>199</v>
      </c>
      <c r="H5" s="1"/>
    </row>
    <row r="6" spans="1:8" ht="13.25" customHeight="1" x14ac:dyDescent="0.3">
      <c r="A6" s="6">
        <v>350000</v>
      </c>
      <c r="B6" s="2" t="s">
        <v>177</v>
      </c>
      <c r="E6" s="7">
        <v>5000</v>
      </c>
      <c r="F6" s="3" t="s">
        <v>167</v>
      </c>
      <c r="G6" s="2" t="s">
        <v>206</v>
      </c>
      <c r="H6" s="1"/>
    </row>
    <row r="7" spans="1:8" ht="13.25" customHeight="1" x14ac:dyDescent="0.3">
      <c r="A7" s="6">
        <v>350000</v>
      </c>
      <c r="B7" s="2" t="s">
        <v>177</v>
      </c>
      <c r="E7" s="7">
        <v>78760</v>
      </c>
      <c r="F7" s="3" t="s">
        <v>167</v>
      </c>
      <c r="G7" s="2" t="s">
        <v>218</v>
      </c>
      <c r="H7" s="1"/>
    </row>
    <row r="8" spans="1:8" ht="13.25" customHeight="1" x14ac:dyDescent="0.3">
      <c r="A8" s="6">
        <v>3521005</v>
      </c>
      <c r="B8" s="2" t="s">
        <v>223</v>
      </c>
      <c r="E8" s="7">
        <v>5273</v>
      </c>
      <c r="F8" s="3" t="s">
        <v>167</v>
      </c>
      <c r="G8" s="2" t="s">
        <v>224</v>
      </c>
      <c r="H8" s="1"/>
    </row>
    <row r="9" spans="1:8" ht="13.25" customHeight="1" x14ac:dyDescent="0.3">
      <c r="A9" s="6">
        <v>350000</v>
      </c>
      <c r="B9" s="2" t="s">
        <v>179</v>
      </c>
      <c r="E9" s="7">
        <v>17371</v>
      </c>
      <c r="F9" s="3" t="s">
        <v>167</v>
      </c>
      <c r="G9" s="2" t="s">
        <v>200</v>
      </c>
      <c r="H9" s="1"/>
    </row>
    <row r="10" spans="1:8" ht="13.25" customHeight="1" x14ac:dyDescent="0.3">
      <c r="A10" s="6"/>
      <c r="E10" s="7"/>
      <c r="G10" s="2" t="s">
        <v>201</v>
      </c>
      <c r="H10" s="1"/>
    </row>
    <row r="11" spans="1:8" x14ac:dyDescent="0.3">
      <c r="E11" s="100">
        <f>E6+E5+E7+E8+E9</f>
        <v>121466</v>
      </c>
    </row>
    <row r="12" spans="1:8" x14ac:dyDescent="0.3">
      <c r="A12" s="1" t="s">
        <v>168</v>
      </c>
      <c r="E12" s="100"/>
    </row>
    <row r="13" spans="1:8" x14ac:dyDescent="0.3">
      <c r="A13" s="10" t="s">
        <v>54</v>
      </c>
      <c r="B13" s="2" t="s">
        <v>203</v>
      </c>
      <c r="E13" s="8">
        <v>15062</v>
      </c>
      <c r="F13" s="3" t="s">
        <v>167</v>
      </c>
      <c r="G13" s="6" t="s">
        <v>219</v>
      </c>
    </row>
    <row r="14" spans="1:8" x14ac:dyDescent="0.3">
      <c r="A14" s="10" t="s">
        <v>128</v>
      </c>
      <c r="B14" s="2" t="s">
        <v>202</v>
      </c>
      <c r="E14" s="8">
        <v>5000</v>
      </c>
      <c r="F14" s="3" t="s">
        <v>167</v>
      </c>
      <c r="G14" s="6" t="s">
        <v>220</v>
      </c>
    </row>
    <row r="15" spans="1:8" x14ac:dyDescent="0.3">
      <c r="A15" s="10" t="s">
        <v>97</v>
      </c>
      <c r="B15" s="2" t="s">
        <v>204</v>
      </c>
      <c r="E15" s="8">
        <v>78760</v>
      </c>
      <c r="F15" s="3" t="s">
        <v>180</v>
      </c>
      <c r="G15" s="6" t="s">
        <v>217</v>
      </c>
    </row>
    <row r="16" spans="1:8" x14ac:dyDescent="0.3">
      <c r="A16" s="10" t="s">
        <v>160</v>
      </c>
      <c r="B16" s="2" t="s">
        <v>225</v>
      </c>
      <c r="E16" s="8">
        <v>5273</v>
      </c>
      <c r="F16" s="3" t="s">
        <v>167</v>
      </c>
      <c r="G16" s="6" t="s">
        <v>226</v>
      </c>
    </row>
    <row r="17" spans="1:13" x14ac:dyDescent="0.3">
      <c r="A17" s="10" t="s">
        <v>113</v>
      </c>
      <c r="B17" s="2" t="s">
        <v>205</v>
      </c>
      <c r="E17" s="8">
        <v>17371</v>
      </c>
      <c r="F17" s="3" t="s">
        <v>167</v>
      </c>
      <c r="G17" s="6" t="s">
        <v>213</v>
      </c>
    </row>
    <row r="18" spans="1:13" x14ac:dyDescent="0.3">
      <c r="A18" s="10" t="s">
        <v>119</v>
      </c>
      <c r="B18" s="2" t="s">
        <v>211</v>
      </c>
      <c r="E18" s="8">
        <f>5*664</f>
        <v>3320</v>
      </c>
      <c r="F18" s="3" t="s">
        <v>167</v>
      </c>
      <c r="G18" s="6" t="s">
        <v>216</v>
      </c>
      <c r="M18" s="2" t="s">
        <v>222</v>
      </c>
    </row>
    <row r="19" spans="1:13" x14ac:dyDescent="0.3">
      <c r="A19" s="10" t="s">
        <v>208</v>
      </c>
      <c r="B19" s="2" t="s">
        <v>209</v>
      </c>
      <c r="E19" s="8">
        <v>664</v>
      </c>
      <c r="F19" s="3" t="s">
        <v>167</v>
      </c>
      <c r="G19" s="6" t="s">
        <v>210</v>
      </c>
    </row>
    <row r="20" spans="1:13" x14ac:dyDescent="0.3">
      <c r="A20" s="10" t="s">
        <v>169</v>
      </c>
      <c r="B20" s="2" t="s">
        <v>207</v>
      </c>
      <c r="E20" s="8">
        <v>664</v>
      </c>
      <c r="F20" s="3" t="s">
        <v>167</v>
      </c>
      <c r="G20" s="6" t="s">
        <v>221</v>
      </c>
    </row>
    <row r="21" spans="1:13" x14ac:dyDescent="0.3">
      <c r="A21" s="10"/>
      <c r="E21" s="8"/>
      <c r="G21" s="6"/>
    </row>
    <row r="22" spans="1:13" x14ac:dyDescent="0.3">
      <c r="E22" s="100">
        <f>SUM(E13:E21)</f>
        <v>126114</v>
      </c>
    </row>
    <row r="23" spans="1:13" x14ac:dyDescent="0.3">
      <c r="E23" s="8"/>
    </row>
    <row r="24" spans="1:13" s="1" customFormat="1" ht="16.5" customHeight="1" x14ac:dyDescent="0.3">
      <c r="A24" s="98" t="s">
        <v>48</v>
      </c>
      <c r="B24" s="1" t="s">
        <v>212</v>
      </c>
      <c r="E24" s="101">
        <v>4648</v>
      </c>
      <c r="F24" s="4"/>
      <c r="G24" s="2" t="s">
        <v>214</v>
      </c>
    </row>
    <row r="25" spans="1:13" s="27" customFormat="1" x14ac:dyDescent="0.3">
      <c r="F25" s="28"/>
      <c r="G25" s="27" t="s">
        <v>215</v>
      </c>
    </row>
    <row r="26" spans="1:13" s="27" customFormat="1" x14ac:dyDescent="0.3">
      <c r="F26" s="28"/>
    </row>
    <row r="27" spans="1:13" x14ac:dyDescent="0.3">
      <c r="A27" s="6"/>
      <c r="E27" s="7"/>
      <c r="H27" s="1"/>
    </row>
    <row r="28" spans="1:13" x14ac:dyDescent="0.3">
      <c r="A28" s="99"/>
      <c r="E28" s="8"/>
      <c r="G28" s="6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9740EE0A-47AC-4E57-9D0F-E491F313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2023-04-04T06:03:07Z</cp:lastPrinted>
  <dcterms:created xsi:type="dcterms:W3CDTF">2017-03-08T11:21:59Z</dcterms:created>
  <dcterms:modified xsi:type="dcterms:W3CDTF">2023-04-04T07:45:48Z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