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General/Yhisdokumendid/KOV korraldus dokumendid/Volikogu istungite materjalid/2024/19. detsember 2024/Eelarve/"/>
    </mc:Choice>
  </mc:AlternateContent>
  <xr:revisionPtr revIDLastSave="300" documentId="8_{F7F23A83-2926-46F9-92AD-8F452E5A5710}" xr6:coauthVersionLast="47" xr6:coauthVersionMax="47" xr10:uidLastSave="{A1B40521-82CC-4946-824C-9CE583C26908}"/>
  <bookViews>
    <workbookView xWindow="-110" yWindow="-110" windowWidth="25820" windowHeight="14020" activeTab="1" xr2:uid="{00000000-000D-0000-FFFF-FFFF00000000}"/>
  </bookViews>
  <sheets>
    <sheet name="Tabel" sheetId="5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5" l="1"/>
  <c r="D128" i="5"/>
  <c r="D126" i="5" s="1"/>
  <c r="D33" i="5"/>
  <c r="D31" i="5" s="1"/>
  <c r="E19" i="3"/>
  <c r="E29" i="3" s="1"/>
  <c r="E14" i="3"/>
  <c r="E15" i="5"/>
  <c r="E153" i="5"/>
  <c r="E151" i="5"/>
  <c r="E149" i="5"/>
  <c r="E147" i="5"/>
  <c r="E146" i="5"/>
  <c r="E144" i="5"/>
  <c r="E143" i="5"/>
  <c r="E142" i="5"/>
  <c r="E140" i="5"/>
  <c r="E137" i="5"/>
  <c r="E134" i="5"/>
  <c r="E133" i="5"/>
  <c r="E132" i="5"/>
  <c r="E124" i="5"/>
  <c r="E123" i="5"/>
  <c r="E122" i="5"/>
  <c r="E117" i="5"/>
  <c r="E115" i="5"/>
  <c r="E114" i="5"/>
  <c r="E113" i="5"/>
  <c r="E112" i="5"/>
  <c r="E111" i="5"/>
  <c r="E110" i="5"/>
  <c r="E109" i="5"/>
  <c r="E106" i="5"/>
  <c r="E101" i="5" s="1"/>
  <c r="E99" i="5"/>
  <c r="E98" i="5"/>
  <c r="E97" i="5"/>
  <c r="E95" i="5"/>
  <c r="E92" i="5"/>
  <c r="E91" i="5"/>
  <c r="E90" i="5"/>
  <c r="E89" i="5"/>
  <c r="E88" i="5"/>
  <c r="E85" i="5"/>
  <c r="E84" i="5"/>
  <c r="E83" i="5"/>
  <c r="E82" i="5"/>
  <c r="E77" i="5"/>
  <c r="E76" i="5"/>
  <c r="E75" i="5"/>
  <c r="E68" i="5"/>
  <c r="E67" i="5"/>
  <c r="E66" i="5" s="1"/>
  <c r="E63" i="5"/>
  <c r="E62" i="5"/>
  <c r="E61" i="5"/>
  <c r="E60" i="5"/>
  <c r="E59" i="5"/>
  <c r="E58" i="5"/>
  <c r="E54" i="5"/>
  <c r="E53" i="5"/>
  <c r="E52" i="5"/>
  <c r="E51" i="5"/>
  <c r="E50" i="5" s="1"/>
  <c r="E48" i="5"/>
  <c r="E40" i="5"/>
  <c r="E39" i="5"/>
  <c r="E38" i="5"/>
  <c r="E37" i="5"/>
  <c r="E34" i="5"/>
  <c r="E33" i="5"/>
  <c r="E32" i="5"/>
  <c r="E30" i="5"/>
  <c r="E28" i="5"/>
  <c r="E24" i="5"/>
  <c r="E22" i="5"/>
  <c r="E18" i="5"/>
  <c r="E17" i="5"/>
  <c r="E12" i="5"/>
  <c r="E10" i="5"/>
  <c r="E9" i="5"/>
  <c r="E87" i="5"/>
  <c r="E64" i="5"/>
  <c r="D139" i="5"/>
  <c r="D108" i="5"/>
  <c r="D101" i="5"/>
  <c r="D94" i="5"/>
  <c r="D87" i="5"/>
  <c r="D70" i="5"/>
  <c r="D66" i="5"/>
  <c r="D64" i="5"/>
  <c r="D57" i="5"/>
  <c r="D50" i="5"/>
  <c r="D36" i="5"/>
  <c r="D26" i="5"/>
  <c r="D20" i="5"/>
  <c r="D8" i="5"/>
  <c r="C139" i="5"/>
  <c r="C126" i="5"/>
  <c r="C108" i="5"/>
  <c r="C101" i="5"/>
  <c r="C94" i="5"/>
  <c r="C87" i="5"/>
  <c r="C70" i="5"/>
  <c r="C66" i="5"/>
  <c r="C64" i="5"/>
  <c r="C57" i="5"/>
  <c r="C50" i="5"/>
  <c r="C36" i="5"/>
  <c r="C31" i="5"/>
  <c r="C26" i="5"/>
  <c r="C20" i="5"/>
  <c r="C16" i="5"/>
  <c r="C8" i="5"/>
  <c r="E70" i="5" l="1"/>
  <c r="E128" i="5"/>
  <c r="E26" i="5"/>
  <c r="D16" i="5"/>
  <c r="D7" i="5" s="1"/>
  <c r="E19" i="5"/>
  <c r="E16" i="5" s="1"/>
  <c r="C7" i="5"/>
  <c r="C56" i="5"/>
  <c r="E31" i="5"/>
  <c r="C25" i="5"/>
  <c r="E127" i="5"/>
  <c r="E57" i="5"/>
  <c r="E139" i="5"/>
  <c r="E108" i="5"/>
  <c r="E94" i="5"/>
  <c r="E36" i="5"/>
  <c r="E20" i="5"/>
  <c r="E8" i="5"/>
  <c r="D56" i="5"/>
  <c r="D25" i="5"/>
  <c r="E126" i="5" l="1"/>
  <c r="E56" i="5" s="1"/>
  <c r="E25" i="5"/>
  <c r="C35" i="5"/>
  <c r="C49" i="5" s="1"/>
  <c r="E7" i="5"/>
  <c r="D49" i="5"/>
  <c r="E35" i="5" l="1"/>
  <c r="E49" i="5" s="1"/>
</calcChain>
</file>

<file path=xl/sharedStrings.xml><?xml version="1.0" encoding="utf-8"?>
<sst xmlns="http://schemas.openxmlformats.org/spreadsheetml/2006/main" count="363" uniqueCount="334">
  <si>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</si>
  <si>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</si>
  <si>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</si>
  <si>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</si>
  <si>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</si>
  <si>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</si>
  <si>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</si>
  <si>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</si>
  <si>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</si>
  <si>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</si>
  <si>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</si>
  <si>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</si>
  <si>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</si>
  <si>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</si>
  <si>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</si>
  <si>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</si>
  <si>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</si>
  <si>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</si>
  <si>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</si>
  <si>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</si>
  <si>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</si>
  <si>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</si>
  <si>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</si>
  <si>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</si>
  <si>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</si>
  <si>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</si>
  <si>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</si>
  <si>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</si>
  <si>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</si>
  <si>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</si>
  <si>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</si>
  <si>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</si>
  <si>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</si>
  <si>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</si>
  <si>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</si>
  <si>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</si>
  <si>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</si>
  <si>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</si>
  <si>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</si>
  <si>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</si>
  <si>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</si>
  <si>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</si>
  <si>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</si>
  <si>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</si>
  <si>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</si>
  <si>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</si>
  <si>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</si>
  <si>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</si>
  <si>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</si>
  <si>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</si>
  <si>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</si>
  <si>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</si>
  <si>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</si>
  <si>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</si>
  <si>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</si>
  <si>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</si>
  <si>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</si>
  <si>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</si>
  <si>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</si>
  <si>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</si>
  <si>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</si>
  <si>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</si>
  <si>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</si>
  <si>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</si>
  <si>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</si>
  <si>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</si>
  <si>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</si>
  <si>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</si>
  <si>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</si>
  <si>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</si>
  <si>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</si>
  <si>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</si>
  <si>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</si>
  <si>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</si>
  <si>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</si>
  <si>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</si>
  <si>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</si>
  <si>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</si>
  <si>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</si>
  <si>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</si>
  <si>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</si>
  <si>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</si>
  <si>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</si>
  <si>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</si>
  <si>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</si>
  <si>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</si>
  <si>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</si>
  <si>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05200</t>
  </si>
  <si>
    <t>Heitveekäitlus</t>
  </si>
  <si>
    <t>05300</t>
  </si>
  <si>
    <t>Saaste vähendamine</t>
  </si>
  <si>
    <t>05400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</si>
  <si>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</si>
  <si>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</si>
  <si>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</si>
  <si>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</si>
  <si>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</si>
  <si>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</si>
  <si>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</si>
  <si>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</si>
  <si>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</si>
  <si>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</si>
  <si>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</si>
  <si>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</si>
  <si>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</si>
  <si>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</si>
  <si>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</si>
  <si>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</si>
  <si>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</si>
  <si>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</si>
  <si>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</si>
  <si>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</si>
  <si>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</si>
  <si>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</si>
  <si>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</si>
  <si>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</si>
  <si>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</si>
  <si>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</si>
  <si>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</si>
  <si>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</si>
  <si>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</si>
  <si>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</si>
  <si>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</si>
  <si>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</si>
  <si>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</si>
  <si>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</si>
  <si>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</si>
  <si>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</si>
  <si>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</si>
  <si>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</si>
  <si>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</si>
  <si>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Üldhariduskoolid, sh LAK</t>
  </si>
  <si>
    <t>09600</t>
  </si>
  <si>
    <t>Koolitransport</t>
  </si>
  <si>
    <t>09601</t>
  </si>
  <si>
    <t>Koolitoit</t>
  </si>
  <si>
    <t>09602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</si>
  <si>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</si>
  <si>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</si>
  <si>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</si>
  <si>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</si>
  <si>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</si>
  <si>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</si>
  <si>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</si>
  <si>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10201</t>
  </si>
  <si>
    <t>Muu eakate sotsiaalne kaitse</t>
  </si>
  <si>
    <t>10400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</si>
  <si>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</si>
  <si>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</si>
  <si>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</si>
  <si>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</si>
  <si>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</si>
  <si>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</si>
  <si>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</si>
  <si>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</si>
  <si>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</si>
  <si>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</si>
  <si>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</si>
  <si>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</si>
  <si>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</si>
  <si>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</si>
  <si>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</si>
  <si>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</si>
  <si>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05101</t>
  </si>
  <si>
    <t>Rahvakultuur</t>
  </si>
  <si>
    <t>45</t>
  </si>
  <si>
    <t>Avalike alade puhastus</t>
  </si>
  <si>
    <t>Noorte huviharidus ja huvitegevus</t>
  </si>
  <si>
    <t>TÕRVA VALLAVALITSUS</t>
  </si>
  <si>
    <t xml:space="preserve">T U L U D   </t>
  </si>
  <si>
    <t>Muu sotsiaalne kaitse, sh. sotsiaalse kaitse haldus</t>
  </si>
  <si>
    <t>Lisa 1</t>
  </si>
  <si>
    <t>Tõrva Vallavolikogu</t>
  </si>
  <si>
    <t>3880, 3888</t>
  </si>
  <si>
    <t>Põhivara soetuseks saadav sihtfin (+)</t>
  </si>
  <si>
    <t>Põhivara soetuseks antav sihtfin (-)</t>
  </si>
  <si>
    <t>FINANTSEERIMISTEGEVUS</t>
  </si>
  <si>
    <t>LIKVIIDSETE VARADE MUUTUS (+ suurenemine, - vähenemine)</t>
  </si>
  <si>
    <t>NÕUETE JA KOHUSTUSTE SALDODE MUUTUS (tekkepõhise e/a korral) (+/-)</t>
  </si>
  <si>
    <t>07600</t>
  </si>
  <si>
    <t>Muu tervishoid, sh. tervishoiu haldamine</t>
  </si>
  <si>
    <t>Ülalnimetamata tervishoiukulud  kokku</t>
  </si>
  <si>
    <t>09609</t>
  </si>
  <si>
    <t>Muud hariduse abiteenused</t>
  </si>
  <si>
    <t>09212</t>
  </si>
  <si>
    <t>Tõrva Gümnaasium</t>
  </si>
  <si>
    <t>TÕRVA VALD 2024.a eelarve</t>
  </si>
  <si>
    <t xml:space="preserve">2024 eelarve </t>
  </si>
  <si>
    <t>3034</t>
  </si>
  <si>
    <t>Loomapidamismaks</t>
  </si>
  <si>
    <t>3045</t>
  </si>
  <si>
    <t>Teede ja tänavate sulgemise maks</t>
  </si>
  <si>
    <t>3047</t>
  </si>
  <si>
    <t>Parkimistasu</t>
  </si>
  <si>
    <t>38250, 38251</t>
  </si>
  <si>
    <t>Kaevandamisõiguse tasu</t>
  </si>
  <si>
    <t>3882</t>
  </si>
  <si>
    <t>Saastetasud ja keskkonnale tekitatud kahju hüvitis</t>
  </si>
  <si>
    <t>40</t>
  </si>
  <si>
    <t>Subsiidiumid ettevõtlusega tegelevatele isikutele</t>
  </si>
  <si>
    <t>452</t>
  </si>
  <si>
    <t>Mittesihtotstarbelised toetused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</si>
  <si>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</si>
  <si>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</si>
  <si>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</si>
  <si>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</si>
  <si>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</si>
  <si>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</si>
  <si>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</si>
  <si>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</si>
  <si>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</si>
  <si>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</si>
  <si>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</si>
  <si>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</si>
  <si>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</si>
  <si>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</si>
  <si>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01330</t>
  </si>
  <si>
    <t>Muud üldised teenused</t>
  </si>
  <si>
    <t>02</t>
  </si>
  <si>
    <t>Riigikaitse</t>
  </si>
  <si>
    <t>02300</t>
  </si>
  <si>
    <t>Kaitseotstarbeline väisabi</t>
  </si>
  <si>
    <t>Muu avalik kord ja julgeolek kokku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</si>
  <si>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</si>
  <si>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</si>
  <si>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</si>
  <si>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</si>
  <si>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</si>
  <si>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</si>
  <si>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</si>
  <si>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</si>
  <si>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</si>
  <si>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</si>
  <si>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</si>
  <si>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</si>
  <si>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</si>
  <si>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</si>
  <si>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</si>
  <si>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</si>
  <si>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Ülalnimetamata majandus kokku</t>
  </si>
  <si>
    <t xml:space="preserve">Jäätmekäitlus </t>
  </si>
  <si>
    <t>Bioloogilise mitmekesisuse ja maastiku kaitse</t>
  </si>
  <si>
    <t>Ülalnimetamata keskkonnakaitse kulud kokku</t>
  </si>
  <si>
    <t>06200</t>
  </si>
  <si>
    <t>Kommunaalmajanduse arendamine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</si>
  <si>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</si>
  <si>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</si>
  <si>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</si>
  <si>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</si>
  <si>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</si>
  <si>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</si>
  <si>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</si>
  <si>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</si>
  <si>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08234</t>
  </si>
  <si>
    <t>Teatrid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</si>
  <si>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</si>
  <si>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</si>
  <si>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</si>
  <si>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</si>
  <si>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</si>
  <si>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</si>
  <si>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</si>
  <si>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</si>
  <si>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09212, 09213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</si>
  <si>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</si>
  <si>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</si>
  <si>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</si>
  <si>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</si>
  <si>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</si>
  <si>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</si>
  <si>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Öömaja</t>
  </si>
  <si>
    <t>09800</t>
  </si>
  <si>
    <t>Muu haridus, sh. hariduse haldus</t>
  </si>
  <si>
    <t>Ülalnimetamata hariduse kulud kokku</t>
  </si>
  <si>
    <t>10120</t>
  </si>
  <si>
    <t>Puuetega inimeste sotsiaalhoolekande asutused</t>
  </si>
  <si>
    <t>Väljaspool kodu osutatav üldhooldusteenus</t>
  </si>
  <si>
    <t>10300</t>
  </si>
  <si>
    <t>Toitjakaotanute sotsiaalne kaitse</t>
  </si>
  <si>
    <t>Asendus- ja järelhooldus</t>
  </si>
  <si>
    <t>10500</t>
  </si>
  <si>
    <t>Töötute sotsiaalne kaitse</t>
  </si>
  <si>
    <t>10700</t>
  </si>
  <si>
    <t>Varjupaigateenus</t>
  </si>
  <si>
    <t>Ülalnimetamata sotsiaalse kaitse kulud kokku</t>
  </si>
  <si>
    <t>2024 lisaeelarve</t>
  </si>
  <si>
    <t>2024 eelarve esialgne</t>
  </si>
  <si>
    <t>Lasteaed Mõmmik</t>
  </si>
  <si>
    <t>EELNÕU</t>
  </si>
  <si>
    <t>PRIA-lt koolitoetus</t>
  </si>
  <si>
    <t>Mahetoidu toetus Tõrva Gümnaasiumile</t>
  </si>
  <si>
    <t>Kliimaministeerium</t>
  </si>
  <si>
    <t>19.12.2024 määrusele nr…</t>
  </si>
  <si>
    <t>Lisaeelarve detsember 2024</t>
  </si>
  <si>
    <t>invest.</t>
  </si>
  <si>
    <t>Kaitseministeerium</t>
  </si>
  <si>
    <t>Vallavalitsus</t>
  </si>
  <si>
    <t>Sõiduauto Citroen Berlingo kasutusrent (sissemakse ja kindlustus)</t>
  </si>
  <si>
    <t>Sotsiaalne kaitse haldus</t>
  </si>
  <si>
    <t>invest</t>
  </si>
  <si>
    <t>Kululiikide muudatus TA 10900 Sotsiaalne kaitse haldus</t>
  </si>
  <si>
    <t>551308</t>
  </si>
  <si>
    <t>Auto kasutusrent</t>
  </si>
  <si>
    <t>1554</t>
  </si>
  <si>
    <t>Transpordivahendid</t>
  </si>
  <si>
    <t>Vähendatakse kasutusrendi osa</t>
  </si>
  <si>
    <t>Eesti Noorteühenduste Liit</t>
  </si>
  <si>
    <t>Noortekeskuse projekt "Tõrva noortevolikogu tegus tulevik" toetus</t>
  </si>
  <si>
    <t>Tõrva Noortekeskus</t>
  </si>
  <si>
    <t>Projekt "Tõrva noortevolikogu tegus tulevik" kulud</t>
  </si>
  <si>
    <t>Toetus Tõrva Gümnaasiumile kaitseotstarbeliste õppevahendite soetuseks</t>
  </si>
  <si>
    <t>Kaitseotstarbeliste õppevahendite kulud.</t>
  </si>
  <si>
    <t xml:space="preserve">TG loodusprojektide (4 tk) toetused </t>
  </si>
  <si>
    <t>Üldmajanduslikud projektid</t>
  </si>
  <si>
    <t>Helme ordulinnuses murdunud puude eemaldamine ja Riidajas piiredmüüride varinguohu eemaldamise tööd</t>
  </si>
  <si>
    <t>Kasutusrendi osa suunatakse transpordivahendi soetamise sissemakseks</t>
  </si>
  <si>
    <t>Sõiduauto Škoda Superb väljaost ja uue auto (Škoda Oktavia) kasutusrendi sissemakse</t>
  </si>
  <si>
    <t>Toetus muinsuskaitseobjektide korrastamiseks (ordulinnus ja Riidaja mõisa piirded)</t>
  </si>
  <si>
    <t>Kultuuriminsteerium (Muinsuskaitseamet)</t>
  </si>
  <si>
    <t>Sõiduauto Škoda Superb müügitulu</t>
  </si>
  <si>
    <t>Transpordivahendi müük (põhiv)</t>
  </si>
  <si>
    <t>Kasutatud vara müük (transpordivahendid)</t>
  </si>
  <si>
    <t>Regionaal- ja Põllumajandusmin.</t>
  </si>
  <si>
    <t>Vallavalitsus (roheinvesteeringu projekt)</t>
  </si>
  <si>
    <t>põhit</t>
  </si>
  <si>
    <t>Keskkonnaosakond (roheinvesteeringu projekt)</t>
  </si>
  <si>
    <t>KOV võimestamise projekt roheinvesteeringute tegemisel (tuulepargid)</t>
  </si>
  <si>
    <t>Loodusprojektid:"Kalastame säästvalt Läänemerel", "Loodus teeb lapse rõõmsaks", "Rannikuala loodus ja pärandkultuur" ja "Keskkonnasõbraliku elu nipid"</t>
  </si>
  <si>
    <t>KOV võimestamise projekt roheinvesteeringute tegemisel (tuulepargid) kulu</t>
  </si>
  <si>
    <t>Sõiduki Volkswagen Caravelle müügitulu</t>
  </si>
  <si>
    <t xml:space="preserve">Sõiduki VW Caravelle väljaost </t>
  </si>
  <si>
    <t>Kassa-pangajääk</t>
  </si>
  <si>
    <t>Likviidsete varade muutus</t>
  </si>
  <si>
    <t>Tõrva Gümnaasiumi toitlustusteenus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</si>
</sst>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31"/>
      </bottom>
      <diagonal/>
    </border>
    <border>
      <left style="medium">
        <color indexed="64"/>
      </left>
      <right/>
      <top/>
      <bottom style="thin">
        <color indexed="31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94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9" fontId="1" fillId="0" borderId="0" xfId="0" applyNumberFormat="1" applyFont="1" applyAlignment="1">
      <alignment horizontal="left"/>
    </xf>
    <xf numFmtId="4" fontId="4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49" fontId="8" fillId="0" borderId="0" xfId="0" applyNumberFormat="1" applyFont="1"/>
    <xf numFmtId="49" fontId="9" fillId="0" borderId="0" xfId="0" applyNumberFormat="1" applyFont="1"/>
    <xf numFmtId="2" fontId="8" fillId="0" borderId="0" xfId="0" applyNumberFormat="1" applyFont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wrapText="1"/>
    </xf>
    <xf numFmtId="49" fontId="8" fillId="0" borderId="9" xfId="0" applyNumberFormat="1" applyFont="1" applyBorder="1" applyAlignment="1">
      <alignment horizontal="left"/>
    </xf>
    <xf numFmtId="4" fontId="8" fillId="0" borderId="2" xfId="2" applyNumberFormat="1" applyFont="1" applyBorder="1"/>
    <xf numFmtId="49" fontId="8" fillId="0" borderId="1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 wrapText="1"/>
    </xf>
    <xf numFmtId="4" fontId="8" fillId="0" borderId="1" xfId="2" applyNumberFormat="1" applyFont="1" applyBorder="1"/>
    <xf numFmtId="49" fontId="9" fillId="0" borderId="11" xfId="0" applyNumberFormat="1" applyFont="1" applyBorder="1" applyAlignment="1">
      <alignment horizontal="left" wrapText="1"/>
    </xf>
    <xf numFmtId="49" fontId="9" fillId="0" borderId="12" xfId="0" applyNumberFormat="1" applyFont="1" applyBorder="1" applyAlignment="1">
      <alignment horizontal="left" wrapText="1"/>
    </xf>
    <xf numFmtId="4" fontId="10" fillId="0" borderId="11" xfId="3" applyNumberFormat="1" applyFont="1" applyBorder="1"/>
    <xf numFmtId="49" fontId="9" fillId="0" borderId="6" xfId="0" applyNumberFormat="1" applyFont="1" applyBorder="1" applyAlignment="1">
      <alignment horizontal="left" wrapText="1"/>
    </xf>
    <xf numFmtId="49" fontId="9" fillId="0" borderId="13" xfId="0" applyNumberFormat="1" applyFont="1" applyBorder="1" applyAlignment="1">
      <alignment horizontal="left" wrapText="1"/>
    </xf>
    <xf numFmtId="4" fontId="10" fillId="0" borderId="6" xfId="3" applyNumberFormat="1" applyFont="1" applyBorder="1"/>
    <xf numFmtId="4" fontId="9" fillId="0" borderId="6" xfId="2" applyNumberFormat="1" applyFont="1" applyBorder="1" applyProtection="1">
      <protection locked="0"/>
    </xf>
    <xf numFmtId="49" fontId="9" fillId="0" borderId="13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left" wrapText="1"/>
    </xf>
    <xf numFmtId="49" fontId="9" fillId="0" borderId="14" xfId="0" applyNumberFormat="1" applyFont="1" applyBorder="1" applyAlignment="1">
      <alignment horizontal="left" wrapText="1"/>
    </xf>
    <xf numFmtId="4" fontId="9" fillId="0" borderId="7" xfId="2" applyNumberFormat="1" applyFont="1" applyBorder="1" applyProtection="1">
      <protection locked="0"/>
    </xf>
    <xf numFmtId="49" fontId="8" fillId="0" borderId="10" xfId="0" applyNumberFormat="1" applyFont="1" applyBorder="1" applyAlignment="1">
      <alignment horizontal="left"/>
    </xf>
    <xf numFmtId="4" fontId="11" fillId="0" borderId="1" xfId="3" applyNumberFormat="1" applyFont="1" applyBorder="1"/>
    <xf numFmtId="0" fontId="12" fillId="0" borderId="0" xfId="0" applyFont="1"/>
    <xf numFmtId="4" fontId="9" fillId="0" borderId="11" xfId="2" applyNumberFormat="1" applyFont="1" applyBorder="1" applyProtection="1">
      <protection locked="0"/>
    </xf>
    <xf numFmtId="49" fontId="9" fillId="0" borderId="8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/>
    </xf>
    <xf numFmtId="4" fontId="9" fillId="0" borderId="8" xfId="2" applyNumberFormat="1" applyFont="1" applyBorder="1" applyProtection="1">
      <protection locked="0"/>
    </xf>
    <xf numFmtId="4" fontId="11" fillId="0" borderId="1" xfId="2" applyNumberFormat="1" applyFont="1" applyBorder="1"/>
    <xf numFmtId="4" fontId="10" fillId="0" borderId="11" xfId="2" applyNumberFormat="1" applyFont="1" applyBorder="1" applyProtection="1">
      <protection locked="0"/>
    </xf>
    <xf numFmtId="4" fontId="10" fillId="0" borderId="8" xfId="3" applyNumberFormat="1" applyFont="1" applyBorder="1"/>
    <xf numFmtId="49" fontId="11" fillId="0" borderId="1" xfId="0" applyNumberFormat="1" applyFont="1" applyBorder="1" applyAlignment="1">
      <alignment horizontal="left" wrapText="1"/>
    </xf>
    <xf numFmtId="49" fontId="11" fillId="0" borderId="17" xfId="0" applyNumberFormat="1" applyFont="1" applyBorder="1" applyAlignment="1">
      <alignment horizontal="left"/>
    </xf>
    <xf numFmtId="4" fontId="11" fillId="0" borderId="1" xfId="1" applyNumberFormat="1" applyFont="1" applyBorder="1"/>
    <xf numFmtId="0" fontId="10" fillId="0" borderId="0" xfId="0" applyFont="1"/>
    <xf numFmtId="49" fontId="8" fillId="0" borderId="17" xfId="0" applyNumberFormat="1" applyFont="1" applyBorder="1" applyAlignment="1">
      <alignment horizontal="left"/>
    </xf>
    <xf numFmtId="49" fontId="9" fillId="0" borderId="18" xfId="0" applyNumberFormat="1" applyFont="1" applyBorder="1" applyAlignment="1">
      <alignment horizontal="left" wrapText="1"/>
    </xf>
    <xf numFmtId="49" fontId="9" fillId="0" borderId="19" xfId="0" applyNumberFormat="1" applyFont="1" applyBorder="1" applyAlignment="1">
      <alignment horizontal="left" wrapText="1"/>
    </xf>
    <xf numFmtId="4" fontId="10" fillId="0" borderId="6" xfId="2" applyNumberFormat="1" applyFont="1" applyBorder="1" applyProtection="1">
      <protection locked="0"/>
    </xf>
    <xf numFmtId="49" fontId="9" fillId="0" borderId="19" xfId="0" applyNumberFormat="1" applyFont="1" applyBorder="1" applyAlignment="1">
      <alignment horizontal="left"/>
    </xf>
    <xf numFmtId="4" fontId="10" fillId="0" borderId="6" xfId="1" applyNumberFormat="1" applyFont="1" applyBorder="1"/>
    <xf numFmtId="49" fontId="9" fillId="0" borderId="7" xfId="0" applyNumberFormat="1" applyFont="1" applyBorder="1" applyAlignment="1">
      <alignment horizontal="left" wrapText="1"/>
    </xf>
    <xf numFmtId="49" fontId="9" fillId="0" borderId="20" xfId="0" applyNumberFormat="1" applyFont="1" applyBorder="1" applyAlignment="1">
      <alignment horizontal="left" wrapText="1"/>
    </xf>
    <xf numFmtId="4" fontId="10" fillId="0" borderId="11" xfId="1" applyNumberFormat="1" applyFont="1" applyBorder="1" applyProtection="1">
      <protection locked="0"/>
    </xf>
    <xf numFmtId="49" fontId="8" fillId="0" borderId="3" xfId="0" applyNumberFormat="1" applyFont="1" applyBorder="1" applyAlignment="1">
      <alignment horizontal="left" wrapText="1"/>
    </xf>
    <xf numFmtId="49" fontId="8" fillId="0" borderId="15" xfId="0" applyNumberFormat="1" applyFont="1" applyBorder="1" applyAlignment="1">
      <alignment horizontal="left" vertical="top" wrapText="1"/>
    </xf>
    <xf numFmtId="4" fontId="11" fillId="0" borderId="3" xfId="1" applyNumberFormat="1" applyFont="1" applyBorder="1" applyProtection="1">
      <protection locked="0"/>
    </xf>
    <xf numFmtId="49" fontId="8" fillId="0" borderId="10" xfId="0" applyNumberFormat="1" applyFont="1" applyBorder="1" applyAlignment="1">
      <alignment horizontal="left" vertical="top" wrapText="1"/>
    </xf>
    <xf numFmtId="4" fontId="11" fillId="0" borderId="1" xfId="1" applyNumberFormat="1" applyFont="1" applyBorder="1" applyProtection="1">
      <protection locked="0"/>
    </xf>
    <xf numFmtId="49" fontId="9" fillId="0" borderId="21" xfId="0" applyNumberFormat="1" applyFont="1" applyBorder="1" applyAlignment="1">
      <alignment horizontal="left" wrapText="1"/>
    </xf>
    <xf numFmtId="49" fontId="13" fillId="0" borderId="22" xfId="0" applyNumberFormat="1" applyFont="1" applyBorder="1" applyAlignment="1">
      <alignment horizontal="right" wrapText="1"/>
    </xf>
    <xf numFmtId="4" fontId="10" fillId="0" borderId="4" xfId="1" applyNumberFormat="1" applyFont="1" applyBorder="1"/>
    <xf numFmtId="49" fontId="8" fillId="0" borderId="5" xfId="0" applyNumberFormat="1" applyFont="1" applyBorder="1" applyAlignment="1">
      <alignment horizontal="left" wrapText="1"/>
    </xf>
    <xf numFmtId="49" fontId="14" fillId="0" borderId="23" xfId="0" applyNumberFormat="1" applyFont="1" applyBorder="1" applyAlignment="1">
      <alignment horizontal="left" wrapText="1"/>
    </xf>
    <xf numFmtId="4" fontId="11" fillId="0" borderId="3" xfId="2" applyNumberFormat="1" applyFont="1" applyBorder="1"/>
    <xf numFmtId="49" fontId="10" fillId="0" borderId="6" xfId="0" applyNumberFormat="1" applyFont="1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" fontId="11" fillId="0" borderId="1" xfId="2" applyNumberFormat="1" applyFont="1" applyBorder="1" applyProtection="1">
      <protection locked="0"/>
    </xf>
    <xf numFmtId="49" fontId="9" fillId="0" borderId="3" xfId="0" applyNumberFormat="1" applyFont="1" applyBorder="1" applyAlignment="1">
      <alignment horizontal="left" wrapText="1"/>
    </xf>
    <xf numFmtId="49" fontId="9" fillId="0" borderId="15" xfId="0" applyNumberFormat="1" applyFont="1" applyBorder="1" applyAlignment="1">
      <alignment horizontal="left" wrapText="1"/>
    </xf>
    <xf numFmtId="4" fontId="10" fillId="0" borderId="3" xfId="2" applyNumberFormat="1" applyFont="1" applyBorder="1" applyProtection="1">
      <protection locked="0"/>
    </xf>
    <xf numFmtId="49" fontId="9" fillId="0" borderId="12" xfId="0" applyNumberFormat="1" applyFont="1" applyBorder="1" applyAlignment="1">
      <alignment horizontal="left"/>
    </xf>
    <xf numFmtId="4" fontId="10" fillId="0" borderId="11" xfId="1" applyNumberFormat="1" applyFont="1" applyBorder="1"/>
    <xf numFmtId="4" fontId="10" fillId="0" borderId="6" xfId="1" applyNumberFormat="1" applyFont="1" applyBorder="1" applyProtection="1">
      <protection locked="0"/>
    </xf>
    <xf numFmtId="49" fontId="9" fillId="0" borderId="13" xfId="0" applyNumberFormat="1" applyFont="1" applyBorder="1" applyAlignment="1">
      <alignment wrapText="1"/>
    </xf>
    <xf numFmtId="0" fontId="10" fillId="0" borderId="12" xfId="2" applyFont="1" applyBorder="1" applyAlignment="1">
      <alignment horizontal="left"/>
    </xf>
    <xf numFmtId="49" fontId="9" fillId="0" borderId="16" xfId="0" applyNumberFormat="1" applyFont="1" applyBorder="1" applyAlignment="1">
      <alignment horizontal="left"/>
    </xf>
    <xf numFmtId="4" fontId="11" fillId="0" borderId="11" xfId="3" applyNumberFormat="1" applyFont="1" applyBorder="1"/>
    <xf numFmtId="0" fontId="15" fillId="0" borderId="0" xfId="0" applyFont="1"/>
    <xf numFmtId="4" fontId="15" fillId="0" borderId="0" xfId="0" applyNumberFormat="1" applyFont="1"/>
    <xf numFmtId="0" fontId="1" fillId="0" borderId="0" xfId="0" applyFont="1" applyAlignment="1">
      <alignment horizontal="right"/>
    </xf>
    <xf numFmtId="49" fontId="16" fillId="0" borderId="11" xfId="0" applyNumberFormat="1" applyFont="1" applyBorder="1" applyAlignment="1">
      <alignment horizontal="left" wrapText="1"/>
    </xf>
    <xf numFmtId="49" fontId="16" fillId="0" borderId="6" xfId="0" applyNumberFormat="1" applyFont="1" applyBorder="1" applyAlignment="1">
      <alignment horizontal="left" wrapText="1"/>
    </xf>
    <xf numFmtId="49" fontId="16" fillId="0" borderId="8" xfId="0" applyNumberFormat="1" applyFont="1" applyBorder="1" applyAlignment="1">
      <alignment horizontal="left" wrapText="1"/>
    </xf>
    <xf numFmtId="4" fontId="1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/>
    <xf numFmtId="4" fontId="11" fillId="0" borderId="1" xfId="0" applyNumberFormat="1" applyFont="1" applyBorder="1"/>
  </cellXfs>
  <cellStyles count="4">
    <cellStyle name="Normaallaad" xfId="0" builtinId="0"/>
    <cellStyle name="Normal" xfId="3" xr:uid="{343A478E-14CB-4226-B9A4-4695235ED582}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6990-7B15-4476-8F6E-38B7EF4416E5}">
  <dimension ref="A1:E154"/>
  <sheetViews>
    <sheetView workbookViewId="0">
      <selection activeCell="H36" sqref="H36"/>
    </sheetView>
  </sheetViews>
  <sheetFormatPr defaultRowHeight="15.5" x14ac:dyDescent="0.35"/>
  <cols>
    <col min="1" max="1" width="10.81640625" style="14" customWidth="1"/>
    <col min="2" max="2" width="36.453125" style="14" customWidth="1"/>
    <col min="3" max="3" width="15.6328125" style="14" customWidth="1"/>
    <col min="4" max="4" width="13.7265625" style="14" customWidth="1"/>
    <col min="5" max="5" width="13.81640625" style="14" customWidth="1"/>
    <col min="6" max="256" width="8.81640625" style="14"/>
    <col min="257" max="257" width="14.1796875" style="14" customWidth="1"/>
    <col min="258" max="258" width="45.08984375" style="14" customWidth="1"/>
    <col min="259" max="259" width="24.81640625" style="14" customWidth="1"/>
    <col min="260" max="260" width="5.1796875" style="14" customWidth="1"/>
    <col min="261" max="261" width="13.453125" style="14" customWidth="1"/>
    <col min="262" max="512" width="8.81640625" style="14"/>
    <col min="513" max="513" width="14.1796875" style="14" customWidth="1"/>
    <col min="514" max="514" width="45.08984375" style="14" customWidth="1"/>
    <col min="515" max="515" width="24.81640625" style="14" customWidth="1"/>
    <col min="516" max="516" width="5.1796875" style="14" customWidth="1"/>
    <col min="517" max="517" width="13.453125" style="14" customWidth="1"/>
    <col min="518" max="768" width="8.81640625" style="14"/>
    <col min="769" max="769" width="14.1796875" style="14" customWidth="1"/>
    <col min="770" max="770" width="45.08984375" style="14" customWidth="1"/>
    <col min="771" max="771" width="24.81640625" style="14" customWidth="1"/>
    <col min="772" max="772" width="5.1796875" style="14" customWidth="1"/>
    <col min="773" max="773" width="13.453125" style="14" customWidth="1"/>
    <col min="774" max="1024" width="8.81640625" style="14"/>
    <col min="1025" max="1025" width="14.1796875" style="14" customWidth="1"/>
    <col min="1026" max="1026" width="45.08984375" style="14" customWidth="1"/>
    <col min="1027" max="1027" width="24.81640625" style="14" customWidth="1"/>
    <col min="1028" max="1028" width="5.1796875" style="14" customWidth="1"/>
    <col min="1029" max="1029" width="13.453125" style="14" customWidth="1"/>
    <col min="1030" max="1280" width="8.81640625" style="14"/>
    <col min="1281" max="1281" width="14.1796875" style="14" customWidth="1"/>
    <col min="1282" max="1282" width="45.08984375" style="14" customWidth="1"/>
    <col min="1283" max="1283" width="24.81640625" style="14" customWidth="1"/>
    <col min="1284" max="1284" width="5.1796875" style="14" customWidth="1"/>
    <col min="1285" max="1285" width="13.453125" style="14" customWidth="1"/>
    <col min="1286" max="1536" width="8.81640625" style="14"/>
    <col min="1537" max="1537" width="14.1796875" style="14" customWidth="1"/>
    <col min="1538" max="1538" width="45.08984375" style="14" customWidth="1"/>
    <col min="1539" max="1539" width="24.81640625" style="14" customWidth="1"/>
    <col min="1540" max="1540" width="5.1796875" style="14" customWidth="1"/>
    <col min="1541" max="1541" width="13.453125" style="14" customWidth="1"/>
    <col min="1542" max="1792" width="8.81640625" style="14"/>
    <col min="1793" max="1793" width="14.1796875" style="14" customWidth="1"/>
    <col min="1794" max="1794" width="45.08984375" style="14" customWidth="1"/>
    <col min="1795" max="1795" width="24.81640625" style="14" customWidth="1"/>
    <col min="1796" max="1796" width="5.1796875" style="14" customWidth="1"/>
    <col min="1797" max="1797" width="13.453125" style="14" customWidth="1"/>
    <col min="1798" max="2048" width="8.81640625" style="14"/>
    <col min="2049" max="2049" width="14.1796875" style="14" customWidth="1"/>
    <col min="2050" max="2050" width="45.08984375" style="14" customWidth="1"/>
    <col min="2051" max="2051" width="24.81640625" style="14" customWidth="1"/>
    <col min="2052" max="2052" width="5.1796875" style="14" customWidth="1"/>
    <col min="2053" max="2053" width="13.453125" style="14" customWidth="1"/>
    <col min="2054" max="2304" width="8.81640625" style="14"/>
    <col min="2305" max="2305" width="14.1796875" style="14" customWidth="1"/>
    <col min="2306" max="2306" width="45.08984375" style="14" customWidth="1"/>
    <col min="2307" max="2307" width="24.81640625" style="14" customWidth="1"/>
    <col min="2308" max="2308" width="5.1796875" style="14" customWidth="1"/>
    <col min="2309" max="2309" width="13.453125" style="14" customWidth="1"/>
    <col min="2310" max="2560" width="8.81640625" style="14"/>
    <col min="2561" max="2561" width="14.1796875" style="14" customWidth="1"/>
    <col min="2562" max="2562" width="45.08984375" style="14" customWidth="1"/>
    <col min="2563" max="2563" width="24.81640625" style="14" customWidth="1"/>
    <col min="2564" max="2564" width="5.1796875" style="14" customWidth="1"/>
    <col min="2565" max="2565" width="13.453125" style="14" customWidth="1"/>
    <col min="2566" max="2816" width="8.81640625" style="14"/>
    <col min="2817" max="2817" width="14.1796875" style="14" customWidth="1"/>
    <col min="2818" max="2818" width="45.08984375" style="14" customWidth="1"/>
    <col min="2819" max="2819" width="24.81640625" style="14" customWidth="1"/>
    <col min="2820" max="2820" width="5.1796875" style="14" customWidth="1"/>
    <col min="2821" max="2821" width="13.453125" style="14" customWidth="1"/>
    <col min="2822" max="3072" width="8.81640625" style="14"/>
    <col min="3073" max="3073" width="14.1796875" style="14" customWidth="1"/>
    <col min="3074" max="3074" width="45.08984375" style="14" customWidth="1"/>
    <col min="3075" max="3075" width="24.81640625" style="14" customWidth="1"/>
    <col min="3076" max="3076" width="5.1796875" style="14" customWidth="1"/>
    <col min="3077" max="3077" width="13.453125" style="14" customWidth="1"/>
    <col min="3078" max="3328" width="8.81640625" style="14"/>
    <col min="3329" max="3329" width="14.1796875" style="14" customWidth="1"/>
    <col min="3330" max="3330" width="45.08984375" style="14" customWidth="1"/>
    <col min="3331" max="3331" width="24.81640625" style="14" customWidth="1"/>
    <col min="3332" max="3332" width="5.1796875" style="14" customWidth="1"/>
    <col min="3333" max="3333" width="13.453125" style="14" customWidth="1"/>
    <col min="3334" max="3584" width="8.81640625" style="14"/>
    <col min="3585" max="3585" width="14.1796875" style="14" customWidth="1"/>
    <col min="3586" max="3586" width="45.08984375" style="14" customWidth="1"/>
    <col min="3587" max="3587" width="24.81640625" style="14" customWidth="1"/>
    <col min="3588" max="3588" width="5.1796875" style="14" customWidth="1"/>
    <col min="3589" max="3589" width="13.453125" style="14" customWidth="1"/>
    <col min="3590" max="3840" width="8.81640625" style="14"/>
    <col min="3841" max="3841" width="14.1796875" style="14" customWidth="1"/>
    <col min="3842" max="3842" width="45.08984375" style="14" customWidth="1"/>
    <col min="3843" max="3843" width="24.81640625" style="14" customWidth="1"/>
    <col min="3844" max="3844" width="5.1796875" style="14" customWidth="1"/>
    <col min="3845" max="3845" width="13.453125" style="14" customWidth="1"/>
    <col min="3846" max="4096" width="8.81640625" style="14"/>
    <col min="4097" max="4097" width="14.1796875" style="14" customWidth="1"/>
    <col min="4098" max="4098" width="45.08984375" style="14" customWidth="1"/>
    <col min="4099" max="4099" width="24.81640625" style="14" customWidth="1"/>
    <col min="4100" max="4100" width="5.1796875" style="14" customWidth="1"/>
    <col min="4101" max="4101" width="13.453125" style="14" customWidth="1"/>
    <col min="4102" max="4352" width="8.81640625" style="14"/>
    <col min="4353" max="4353" width="14.1796875" style="14" customWidth="1"/>
    <col min="4354" max="4354" width="45.08984375" style="14" customWidth="1"/>
    <col min="4355" max="4355" width="24.81640625" style="14" customWidth="1"/>
    <col min="4356" max="4356" width="5.1796875" style="14" customWidth="1"/>
    <col min="4357" max="4357" width="13.453125" style="14" customWidth="1"/>
    <col min="4358" max="4608" width="8.81640625" style="14"/>
    <col min="4609" max="4609" width="14.1796875" style="14" customWidth="1"/>
    <col min="4610" max="4610" width="45.08984375" style="14" customWidth="1"/>
    <col min="4611" max="4611" width="24.81640625" style="14" customWidth="1"/>
    <col min="4612" max="4612" width="5.1796875" style="14" customWidth="1"/>
    <col min="4613" max="4613" width="13.453125" style="14" customWidth="1"/>
    <col min="4614" max="4864" width="8.81640625" style="14"/>
    <col min="4865" max="4865" width="14.1796875" style="14" customWidth="1"/>
    <col min="4866" max="4866" width="45.08984375" style="14" customWidth="1"/>
    <col min="4867" max="4867" width="24.81640625" style="14" customWidth="1"/>
    <col min="4868" max="4868" width="5.1796875" style="14" customWidth="1"/>
    <col min="4869" max="4869" width="13.453125" style="14" customWidth="1"/>
    <col min="4870" max="5120" width="8.81640625" style="14"/>
    <col min="5121" max="5121" width="14.1796875" style="14" customWidth="1"/>
    <col min="5122" max="5122" width="45.08984375" style="14" customWidth="1"/>
    <col min="5123" max="5123" width="24.81640625" style="14" customWidth="1"/>
    <col min="5124" max="5124" width="5.1796875" style="14" customWidth="1"/>
    <col min="5125" max="5125" width="13.453125" style="14" customWidth="1"/>
    <col min="5126" max="5376" width="8.81640625" style="14"/>
    <col min="5377" max="5377" width="14.1796875" style="14" customWidth="1"/>
    <col min="5378" max="5378" width="45.08984375" style="14" customWidth="1"/>
    <col min="5379" max="5379" width="24.81640625" style="14" customWidth="1"/>
    <col min="5380" max="5380" width="5.1796875" style="14" customWidth="1"/>
    <col min="5381" max="5381" width="13.453125" style="14" customWidth="1"/>
    <col min="5382" max="5632" width="8.81640625" style="14"/>
    <col min="5633" max="5633" width="14.1796875" style="14" customWidth="1"/>
    <col min="5634" max="5634" width="45.08984375" style="14" customWidth="1"/>
    <col min="5635" max="5635" width="24.81640625" style="14" customWidth="1"/>
    <col min="5636" max="5636" width="5.1796875" style="14" customWidth="1"/>
    <col min="5637" max="5637" width="13.453125" style="14" customWidth="1"/>
    <col min="5638" max="5888" width="8.81640625" style="14"/>
    <col min="5889" max="5889" width="14.1796875" style="14" customWidth="1"/>
    <col min="5890" max="5890" width="45.08984375" style="14" customWidth="1"/>
    <col min="5891" max="5891" width="24.81640625" style="14" customWidth="1"/>
    <col min="5892" max="5892" width="5.1796875" style="14" customWidth="1"/>
    <col min="5893" max="5893" width="13.453125" style="14" customWidth="1"/>
    <col min="5894" max="6144" width="8.81640625" style="14"/>
    <col min="6145" max="6145" width="14.1796875" style="14" customWidth="1"/>
    <col min="6146" max="6146" width="45.08984375" style="14" customWidth="1"/>
    <col min="6147" max="6147" width="24.81640625" style="14" customWidth="1"/>
    <col min="6148" max="6148" width="5.1796875" style="14" customWidth="1"/>
    <col min="6149" max="6149" width="13.453125" style="14" customWidth="1"/>
    <col min="6150" max="6400" width="8.81640625" style="14"/>
    <col min="6401" max="6401" width="14.1796875" style="14" customWidth="1"/>
    <col min="6402" max="6402" width="45.08984375" style="14" customWidth="1"/>
    <col min="6403" max="6403" width="24.81640625" style="14" customWidth="1"/>
    <col min="6404" max="6404" width="5.1796875" style="14" customWidth="1"/>
    <col min="6405" max="6405" width="13.453125" style="14" customWidth="1"/>
    <col min="6406" max="6656" width="8.81640625" style="14"/>
    <col min="6657" max="6657" width="14.1796875" style="14" customWidth="1"/>
    <col min="6658" max="6658" width="45.08984375" style="14" customWidth="1"/>
    <col min="6659" max="6659" width="24.81640625" style="14" customWidth="1"/>
    <col min="6660" max="6660" width="5.1796875" style="14" customWidth="1"/>
    <col min="6661" max="6661" width="13.453125" style="14" customWidth="1"/>
    <col min="6662" max="6912" width="8.81640625" style="14"/>
    <col min="6913" max="6913" width="14.1796875" style="14" customWidth="1"/>
    <col min="6914" max="6914" width="45.08984375" style="14" customWidth="1"/>
    <col min="6915" max="6915" width="24.81640625" style="14" customWidth="1"/>
    <col min="6916" max="6916" width="5.1796875" style="14" customWidth="1"/>
    <col min="6917" max="6917" width="13.453125" style="14" customWidth="1"/>
    <col min="6918" max="7168" width="8.81640625" style="14"/>
    <col min="7169" max="7169" width="14.1796875" style="14" customWidth="1"/>
    <col min="7170" max="7170" width="45.08984375" style="14" customWidth="1"/>
    <col min="7171" max="7171" width="24.81640625" style="14" customWidth="1"/>
    <col min="7172" max="7172" width="5.1796875" style="14" customWidth="1"/>
    <col min="7173" max="7173" width="13.453125" style="14" customWidth="1"/>
    <col min="7174" max="7424" width="8.81640625" style="14"/>
    <col min="7425" max="7425" width="14.1796875" style="14" customWidth="1"/>
    <col min="7426" max="7426" width="45.08984375" style="14" customWidth="1"/>
    <col min="7427" max="7427" width="24.81640625" style="14" customWidth="1"/>
    <col min="7428" max="7428" width="5.1796875" style="14" customWidth="1"/>
    <col min="7429" max="7429" width="13.453125" style="14" customWidth="1"/>
    <col min="7430" max="7680" width="8.81640625" style="14"/>
    <col min="7681" max="7681" width="14.1796875" style="14" customWidth="1"/>
    <col min="7682" max="7682" width="45.08984375" style="14" customWidth="1"/>
    <col min="7683" max="7683" width="24.81640625" style="14" customWidth="1"/>
    <col min="7684" max="7684" width="5.1796875" style="14" customWidth="1"/>
    <col min="7685" max="7685" width="13.453125" style="14" customWidth="1"/>
    <col min="7686" max="7936" width="8.81640625" style="14"/>
    <col min="7937" max="7937" width="14.1796875" style="14" customWidth="1"/>
    <col min="7938" max="7938" width="45.08984375" style="14" customWidth="1"/>
    <col min="7939" max="7939" width="24.81640625" style="14" customWidth="1"/>
    <col min="7940" max="7940" width="5.1796875" style="14" customWidth="1"/>
    <col min="7941" max="7941" width="13.453125" style="14" customWidth="1"/>
    <col min="7942" max="8192" width="8.81640625" style="14"/>
    <col min="8193" max="8193" width="14.1796875" style="14" customWidth="1"/>
    <col min="8194" max="8194" width="45.08984375" style="14" customWidth="1"/>
    <col min="8195" max="8195" width="24.81640625" style="14" customWidth="1"/>
    <col min="8196" max="8196" width="5.1796875" style="14" customWidth="1"/>
    <col min="8197" max="8197" width="13.453125" style="14" customWidth="1"/>
    <col min="8198" max="8448" width="8.81640625" style="14"/>
    <col min="8449" max="8449" width="14.1796875" style="14" customWidth="1"/>
    <col min="8450" max="8450" width="45.08984375" style="14" customWidth="1"/>
    <col min="8451" max="8451" width="24.81640625" style="14" customWidth="1"/>
    <col min="8452" max="8452" width="5.1796875" style="14" customWidth="1"/>
    <col min="8453" max="8453" width="13.453125" style="14" customWidth="1"/>
    <col min="8454" max="8704" width="8.81640625" style="14"/>
    <col min="8705" max="8705" width="14.1796875" style="14" customWidth="1"/>
    <col min="8706" max="8706" width="45.08984375" style="14" customWidth="1"/>
    <col min="8707" max="8707" width="24.81640625" style="14" customWidth="1"/>
    <col min="8708" max="8708" width="5.1796875" style="14" customWidth="1"/>
    <col min="8709" max="8709" width="13.453125" style="14" customWidth="1"/>
    <col min="8710" max="8960" width="8.81640625" style="14"/>
    <col min="8961" max="8961" width="14.1796875" style="14" customWidth="1"/>
    <col min="8962" max="8962" width="45.08984375" style="14" customWidth="1"/>
    <col min="8963" max="8963" width="24.81640625" style="14" customWidth="1"/>
    <col min="8964" max="8964" width="5.1796875" style="14" customWidth="1"/>
    <col min="8965" max="8965" width="13.453125" style="14" customWidth="1"/>
    <col min="8966" max="9216" width="8.81640625" style="14"/>
    <col min="9217" max="9217" width="14.1796875" style="14" customWidth="1"/>
    <col min="9218" max="9218" width="45.08984375" style="14" customWidth="1"/>
    <col min="9219" max="9219" width="24.81640625" style="14" customWidth="1"/>
    <col min="9220" max="9220" width="5.1796875" style="14" customWidth="1"/>
    <col min="9221" max="9221" width="13.453125" style="14" customWidth="1"/>
    <col min="9222" max="9472" width="8.81640625" style="14"/>
    <col min="9473" max="9473" width="14.1796875" style="14" customWidth="1"/>
    <col min="9474" max="9474" width="45.08984375" style="14" customWidth="1"/>
    <col min="9475" max="9475" width="24.81640625" style="14" customWidth="1"/>
    <col min="9476" max="9476" width="5.1796875" style="14" customWidth="1"/>
    <col min="9477" max="9477" width="13.453125" style="14" customWidth="1"/>
    <col min="9478" max="9728" width="8.81640625" style="14"/>
    <col min="9729" max="9729" width="14.1796875" style="14" customWidth="1"/>
    <col min="9730" max="9730" width="45.08984375" style="14" customWidth="1"/>
    <col min="9731" max="9731" width="24.81640625" style="14" customWidth="1"/>
    <col min="9732" max="9732" width="5.1796875" style="14" customWidth="1"/>
    <col min="9733" max="9733" width="13.453125" style="14" customWidth="1"/>
    <col min="9734" max="9984" width="8.81640625" style="14"/>
    <col min="9985" max="9985" width="14.1796875" style="14" customWidth="1"/>
    <col min="9986" max="9986" width="45.08984375" style="14" customWidth="1"/>
    <col min="9987" max="9987" width="24.81640625" style="14" customWidth="1"/>
    <col min="9988" max="9988" width="5.1796875" style="14" customWidth="1"/>
    <col min="9989" max="9989" width="13.453125" style="14" customWidth="1"/>
    <col min="9990" max="10240" width="8.81640625" style="14"/>
    <col min="10241" max="10241" width="14.1796875" style="14" customWidth="1"/>
    <col min="10242" max="10242" width="45.08984375" style="14" customWidth="1"/>
    <col min="10243" max="10243" width="24.81640625" style="14" customWidth="1"/>
    <col min="10244" max="10244" width="5.1796875" style="14" customWidth="1"/>
    <col min="10245" max="10245" width="13.453125" style="14" customWidth="1"/>
    <col min="10246" max="10496" width="8.81640625" style="14"/>
    <col min="10497" max="10497" width="14.1796875" style="14" customWidth="1"/>
    <col min="10498" max="10498" width="45.08984375" style="14" customWidth="1"/>
    <col min="10499" max="10499" width="24.81640625" style="14" customWidth="1"/>
    <col min="10500" max="10500" width="5.1796875" style="14" customWidth="1"/>
    <col min="10501" max="10501" width="13.453125" style="14" customWidth="1"/>
    <col min="10502" max="10752" width="8.81640625" style="14"/>
    <col min="10753" max="10753" width="14.1796875" style="14" customWidth="1"/>
    <col min="10754" max="10754" width="45.08984375" style="14" customWidth="1"/>
    <col min="10755" max="10755" width="24.81640625" style="14" customWidth="1"/>
    <col min="10756" max="10756" width="5.1796875" style="14" customWidth="1"/>
    <col min="10757" max="10757" width="13.453125" style="14" customWidth="1"/>
    <col min="10758" max="11008" width="8.81640625" style="14"/>
    <col min="11009" max="11009" width="14.1796875" style="14" customWidth="1"/>
    <col min="11010" max="11010" width="45.08984375" style="14" customWidth="1"/>
    <col min="11011" max="11011" width="24.81640625" style="14" customWidth="1"/>
    <col min="11012" max="11012" width="5.1796875" style="14" customWidth="1"/>
    <col min="11013" max="11013" width="13.453125" style="14" customWidth="1"/>
    <col min="11014" max="11264" width="8.81640625" style="14"/>
    <col min="11265" max="11265" width="14.1796875" style="14" customWidth="1"/>
    <col min="11266" max="11266" width="45.08984375" style="14" customWidth="1"/>
    <col min="11267" max="11267" width="24.81640625" style="14" customWidth="1"/>
    <col min="11268" max="11268" width="5.1796875" style="14" customWidth="1"/>
    <col min="11269" max="11269" width="13.453125" style="14" customWidth="1"/>
    <col min="11270" max="11520" width="8.81640625" style="14"/>
    <col min="11521" max="11521" width="14.1796875" style="14" customWidth="1"/>
    <col min="11522" max="11522" width="45.08984375" style="14" customWidth="1"/>
    <col min="11523" max="11523" width="24.81640625" style="14" customWidth="1"/>
    <col min="11524" max="11524" width="5.1796875" style="14" customWidth="1"/>
    <col min="11525" max="11525" width="13.453125" style="14" customWidth="1"/>
    <col min="11526" max="11776" width="8.81640625" style="14"/>
    <col min="11777" max="11777" width="14.1796875" style="14" customWidth="1"/>
    <col min="11778" max="11778" width="45.08984375" style="14" customWidth="1"/>
    <col min="11779" max="11779" width="24.81640625" style="14" customWidth="1"/>
    <col min="11780" max="11780" width="5.1796875" style="14" customWidth="1"/>
    <col min="11781" max="11781" width="13.453125" style="14" customWidth="1"/>
    <col min="11782" max="12032" width="8.81640625" style="14"/>
    <col min="12033" max="12033" width="14.1796875" style="14" customWidth="1"/>
    <col min="12034" max="12034" width="45.08984375" style="14" customWidth="1"/>
    <col min="12035" max="12035" width="24.81640625" style="14" customWidth="1"/>
    <col min="12036" max="12036" width="5.1796875" style="14" customWidth="1"/>
    <col min="12037" max="12037" width="13.453125" style="14" customWidth="1"/>
    <col min="12038" max="12288" width="8.81640625" style="14"/>
    <col min="12289" max="12289" width="14.1796875" style="14" customWidth="1"/>
    <col min="12290" max="12290" width="45.08984375" style="14" customWidth="1"/>
    <col min="12291" max="12291" width="24.81640625" style="14" customWidth="1"/>
    <col min="12292" max="12292" width="5.1796875" style="14" customWidth="1"/>
    <col min="12293" max="12293" width="13.453125" style="14" customWidth="1"/>
    <col min="12294" max="12544" width="8.81640625" style="14"/>
    <col min="12545" max="12545" width="14.1796875" style="14" customWidth="1"/>
    <col min="12546" max="12546" width="45.08984375" style="14" customWidth="1"/>
    <col min="12547" max="12547" width="24.81640625" style="14" customWidth="1"/>
    <col min="12548" max="12548" width="5.1796875" style="14" customWidth="1"/>
    <col min="12549" max="12549" width="13.453125" style="14" customWidth="1"/>
    <col min="12550" max="12800" width="8.81640625" style="14"/>
    <col min="12801" max="12801" width="14.1796875" style="14" customWidth="1"/>
    <col min="12802" max="12802" width="45.08984375" style="14" customWidth="1"/>
    <col min="12803" max="12803" width="24.81640625" style="14" customWidth="1"/>
    <col min="12804" max="12804" width="5.1796875" style="14" customWidth="1"/>
    <col min="12805" max="12805" width="13.453125" style="14" customWidth="1"/>
    <col min="12806" max="13056" width="8.81640625" style="14"/>
    <col min="13057" max="13057" width="14.1796875" style="14" customWidth="1"/>
    <col min="13058" max="13058" width="45.08984375" style="14" customWidth="1"/>
    <col min="13059" max="13059" width="24.81640625" style="14" customWidth="1"/>
    <col min="13060" max="13060" width="5.1796875" style="14" customWidth="1"/>
    <col min="13061" max="13061" width="13.453125" style="14" customWidth="1"/>
    <col min="13062" max="13312" width="8.81640625" style="14"/>
    <col min="13313" max="13313" width="14.1796875" style="14" customWidth="1"/>
    <col min="13314" max="13314" width="45.08984375" style="14" customWidth="1"/>
    <col min="13315" max="13315" width="24.81640625" style="14" customWidth="1"/>
    <col min="13316" max="13316" width="5.1796875" style="14" customWidth="1"/>
    <col min="13317" max="13317" width="13.453125" style="14" customWidth="1"/>
    <col min="13318" max="13568" width="8.81640625" style="14"/>
    <col min="13569" max="13569" width="14.1796875" style="14" customWidth="1"/>
    <col min="13570" max="13570" width="45.08984375" style="14" customWidth="1"/>
    <col min="13571" max="13571" width="24.81640625" style="14" customWidth="1"/>
    <col min="13572" max="13572" width="5.1796875" style="14" customWidth="1"/>
    <col min="13573" max="13573" width="13.453125" style="14" customWidth="1"/>
    <col min="13574" max="13824" width="8.81640625" style="14"/>
    <col min="13825" max="13825" width="14.1796875" style="14" customWidth="1"/>
    <col min="13826" max="13826" width="45.08984375" style="14" customWidth="1"/>
    <col min="13827" max="13827" width="24.81640625" style="14" customWidth="1"/>
    <col min="13828" max="13828" width="5.1796875" style="14" customWidth="1"/>
    <col min="13829" max="13829" width="13.453125" style="14" customWidth="1"/>
    <col min="13830" max="14080" width="8.81640625" style="14"/>
    <col min="14081" max="14081" width="14.1796875" style="14" customWidth="1"/>
    <col min="14082" max="14082" width="45.08984375" style="14" customWidth="1"/>
    <col min="14083" max="14083" width="24.81640625" style="14" customWidth="1"/>
    <col min="14084" max="14084" width="5.1796875" style="14" customWidth="1"/>
    <col min="14085" max="14085" width="13.453125" style="14" customWidth="1"/>
    <col min="14086" max="14336" width="8.81640625" style="14"/>
    <col min="14337" max="14337" width="14.1796875" style="14" customWidth="1"/>
    <col min="14338" max="14338" width="45.08984375" style="14" customWidth="1"/>
    <col min="14339" max="14339" width="24.81640625" style="14" customWidth="1"/>
    <col min="14340" max="14340" width="5.1796875" style="14" customWidth="1"/>
    <col min="14341" max="14341" width="13.453125" style="14" customWidth="1"/>
    <col min="14342" max="14592" width="8.81640625" style="14"/>
    <col min="14593" max="14593" width="14.1796875" style="14" customWidth="1"/>
    <col min="14594" max="14594" width="45.08984375" style="14" customWidth="1"/>
    <col min="14595" max="14595" width="24.81640625" style="14" customWidth="1"/>
    <col min="14596" max="14596" width="5.1796875" style="14" customWidth="1"/>
    <col min="14597" max="14597" width="13.453125" style="14" customWidth="1"/>
    <col min="14598" max="14848" width="8.81640625" style="14"/>
    <col min="14849" max="14849" width="14.1796875" style="14" customWidth="1"/>
    <col min="14850" max="14850" width="45.08984375" style="14" customWidth="1"/>
    <col min="14851" max="14851" width="24.81640625" style="14" customWidth="1"/>
    <col min="14852" max="14852" width="5.1796875" style="14" customWidth="1"/>
    <col min="14853" max="14853" width="13.453125" style="14" customWidth="1"/>
    <col min="14854" max="15104" width="8.81640625" style="14"/>
    <col min="15105" max="15105" width="14.1796875" style="14" customWidth="1"/>
    <col min="15106" max="15106" width="45.08984375" style="14" customWidth="1"/>
    <col min="15107" max="15107" width="24.81640625" style="14" customWidth="1"/>
    <col min="15108" max="15108" width="5.1796875" style="14" customWidth="1"/>
    <col min="15109" max="15109" width="13.453125" style="14" customWidth="1"/>
    <col min="15110" max="15360" width="8.81640625" style="14"/>
    <col min="15361" max="15361" width="14.1796875" style="14" customWidth="1"/>
    <col min="15362" max="15362" width="45.08984375" style="14" customWidth="1"/>
    <col min="15363" max="15363" width="24.81640625" style="14" customWidth="1"/>
    <col min="15364" max="15364" width="5.1796875" style="14" customWidth="1"/>
    <col min="15365" max="15365" width="13.453125" style="14" customWidth="1"/>
    <col min="15366" max="15616" width="8.81640625" style="14"/>
    <col min="15617" max="15617" width="14.1796875" style="14" customWidth="1"/>
    <col min="15618" max="15618" width="45.08984375" style="14" customWidth="1"/>
    <col min="15619" max="15619" width="24.81640625" style="14" customWidth="1"/>
    <col min="15620" max="15620" width="5.1796875" style="14" customWidth="1"/>
    <col min="15621" max="15621" width="13.453125" style="14" customWidth="1"/>
    <col min="15622" max="15872" width="8.81640625" style="14"/>
    <col min="15873" max="15873" width="14.1796875" style="14" customWidth="1"/>
    <col min="15874" max="15874" width="45.08984375" style="14" customWidth="1"/>
    <col min="15875" max="15875" width="24.81640625" style="14" customWidth="1"/>
    <col min="15876" max="15876" width="5.1796875" style="14" customWidth="1"/>
    <col min="15877" max="15877" width="13.453125" style="14" customWidth="1"/>
    <col min="15878" max="16128" width="8.81640625" style="14"/>
    <col min="16129" max="16129" width="14.1796875" style="14" customWidth="1"/>
    <col min="16130" max="16130" width="45.08984375" style="14" customWidth="1"/>
    <col min="16131" max="16131" width="24.81640625" style="14" customWidth="1"/>
    <col min="16132" max="16132" width="5.1796875" style="14" customWidth="1"/>
    <col min="16133" max="16133" width="13.453125" style="14" customWidth="1"/>
    <col min="16134" max="16384" width="8.81640625" style="14"/>
  </cols>
  <sheetData>
    <row r="1" spans="1:5" ht="15.75" customHeight="1" x14ac:dyDescent="0.35">
      <c r="A1" s="14" t="s">
        <v>288</v>
      </c>
      <c r="D1" s="14" t="s">
        <v>171</v>
      </c>
    </row>
    <row r="2" spans="1:5" ht="15.75" customHeight="1" x14ac:dyDescent="0.35">
      <c r="D2" s="14" t="s">
        <v>172</v>
      </c>
    </row>
    <row r="3" spans="1:5" ht="15.75" customHeight="1" x14ac:dyDescent="0.35">
      <c r="D3" s="14" t="s">
        <v>292</v>
      </c>
    </row>
    <row r="4" spans="1:5" ht="15.75" customHeight="1" x14ac:dyDescent="0.35"/>
    <row r="5" spans="1:5" ht="15.75" customHeight="1" thickBot="1" x14ac:dyDescent="0.4">
      <c r="A5" s="15" t="s">
        <v>186</v>
      </c>
      <c r="B5" s="16"/>
      <c r="C5" s="16"/>
    </row>
    <row r="6" spans="1:5" ht="43.5" customHeight="1" thickBot="1" x14ac:dyDescent="0.4">
      <c r="A6" s="16"/>
      <c r="B6" s="17"/>
      <c r="C6" s="18" t="s">
        <v>286</v>
      </c>
      <c r="D6" s="18" t="s">
        <v>285</v>
      </c>
      <c r="E6" s="18" t="s">
        <v>187</v>
      </c>
    </row>
    <row r="7" spans="1:5" ht="15.75" customHeight="1" thickBot="1" x14ac:dyDescent="0.4">
      <c r="A7" s="19"/>
      <c r="B7" s="20" t="s">
        <v>0</v>
      </c>
      <c r="C7" s="21">
        <f>C8+C15+C16+C20</f>
        <v>11742297.99</v>
      </c>
      <c r="D7" s="21">
        <f>D8+D15+D16+D20</f>
        <v>52552.800000000003</v>
      </c>
      <c r="E7" s="21">
        <f>E8+E15+E16+E20</f>
        <v>11794850.789999999</v>
      </c>
    </row>
    <row r="8" spans="1:5" ht="15.75" customHeight="1" thickBot="1" x14ac:dyDescent="0.4">
      <c r="A8" s="22" t="s">
        <v>1</v>
      </c>
      <c r="B8" s="23" t="s">
        <v>2</v>
      </c>
      <c r="C8" s="24">
        <f>SUM(C9:C14)</f>
        <v>6438000</v>
      </c>
      <c r="D8" s="24">
        <f>SUM(D9:D14)</f>
        <v>0</v>
      </c>
      <c r="E8" s="24">
        <f>SUM(E9:E14)</f>
        <v>6438000</v>
      </c>
    </row>
    <row r="9" spans="1:5" ht="15.75" customHeight="1" x14ac:dyDescent="0.35">
      <c r="A9" s="25" t="s">
        <v>3</v>
      </c>
      <c r="B9" s="26" t="s">
        <v>4</v>
      </c>
      <c r="C9" s="27">
        <v>6120000</v>
      </c>
      <c r="D9" s="27"/>
      <c r="E9" s="27">
        <f>C9+D9</f>
        <v>6120000</v>
      </c>
    </row>
    <row r="10" spans="1:5" ht="15.75" customHeight="1" x14ac:dyDescent="0.35">
      <c r="A10" s="28" t="s">
        <v>5</v>
      </c>
      <c r="B10" s="29" t="s">
        <v>6</v>
      </c>
      <c r="C10" s="30">
        <v>317000</v>
      </c>
      <c r="D10" s="30"/>
      <c r="E10" s="27">
        <f>C10+D10</f>
        <v>317000</v>
      </c>
    </row>
    <row r="11" spans="1:5" ht="15.75" customHeight="1" x14ac:dyDescent="0.35">
      <c r="A11" s="28" t="s">
        <v>188</v>
      </c>
      <c r="B11" s="29" t="s">
        <v>189</v>
      </c>
      <c r="C11" s="31"/>
      <c r="D11" s="31"/>
      <c r="E11" s="31"/>
    </row>
    <row r="12" spans="1:5" ht="15.75" customHeight="1" x14ac:dyDescent="0.35">
      <c r="A12" s="28" t="s">
        <v>7</v>
      </c>
      <c r="B12" s="29" t="s">
        <v>8</v>
      </c>
      <c r="C12" s="30">
        <v>1000</v>
      </c>
      <c r="D12" s="30"/>
      <c r="E12" s="27">
        <f>C12+D12</f>
        <v>1000</v>
      </c>
    </row>
    <row r="13" spans="1:5" ht="15.75" customHeight="1" x14ac:dyDescent="0.35">
      <c r="A13" s="28" t="s">
        <v>190</v>
      </c>
      <c r="B13" s="32" t="s">
        <v>191</v>
      </c>
      <c r="C13" s="31"/>
      <c r="D13" s="31"/>
      <c r="E13" s="31"/>
    </row>
    <row r="14" spans="1:5" ht="15.75" customHeight="1" thickBot="1" x14ac:dyDescent="0.4">
      <c r="A14" s="33" t="s">
        <v>192</v>
      </c>
      <c r="B14" s="34" t="s">
        <v>193</v>
      </c>
      <c r="C14" s="35"/>
      <c r="D14" s="35"/>
      <c r="E14" s="35"/>
    </row>
    <row r="15" spans="1:5" s="38" customFormat="1" ht="15.75" customHeight="1" thickBot="1" x14ac:dyDescent="0.35">
      <c r="A15" s="22" t="s">
        <v>9</v>
      </c>
      <c r="B15" s="36" t="s">
        <v>10</v>
      </c>
      <c r="C15" s="37">
        <v>439566</v>
      </c>
      <c r="D15" s="37">
        <v>13500</v>
      </c>
      <c r="E15" s="82">
        <f>C15+D15</f>
        <v>453066</v>
      </c>
    </row>
    <row r="16" spans="1:5" ht="15.75" customHeight="1" thickBot="1" x14ac:dyDescent="0.4">
      <c r="A16" s="22"/>
      <c r="B16" s="23" t="s">
        <v>11</v>
      </c>
      <c r="C16" s="24">
        <f>C17+C18+C19</f>
        <v>4839231.99</v>
      </c>
      <c r="D16" s="24">
        <f>D17+D18+D19</f>
        <v>39052.800000000003</v>
      </c>
      <c r="E16" s="24">
        <f>E17+E18+E19</f>
        <v>4878284.79</v>
      </c>
    </row>
    <row r="17" spans="1:5" ht="15.75" customHeight="1" x14ac:dyDescent="0.35">
      <c r="A17" s="25" t="s">
        <v>12</v>
      </c>
      <c r="B17" s="26" t="s">
        <v>13</v>
      </c>
      <c r="C17" s="39">
        <v>1420614</v>
      </c>
      <c r="D17" s="39"/>
      <c r="E17" s="27">
        <f t="shared" ref="E17:E19" si="0">C17+D17</f>
        <v>1420614</v>
      </c>
    </row>
    <row r="18" spans="1:5" ht="15.75" customHeight="1" x14ac:dyDescent="0.35">
      <c r="A18" s="28" t="s">
        <v>14</v>
      </c>
      <c r="B18" s="29" t="s">
        <v>15</v>
      </c>
      <c r="C18" s="31">
        <v>2961535</v>
      </c>
      <c r="D18" s="31"/>
      <c r="E18" s="27">
        <f t="shared" si="0"/>
        <v>2961535</v>
      </c>
    </row>
    <row r="19" spans="1:5" ht="15.75" customHeight="1" thickBot="1" x14ac:dyDescent="0.4">
      <c r="A19" s="40" t="s">
        <v>16</v>
      </c>
      <c r="B19" s="41" t="s">
        <v>17</v>
      </c>
      <c r="C19" s="42">
        <v>457082.99</v>
      </c>
      <c r="D19" s="42">
        <v>39052.800000000003</v>
      </c>
      <c r="E19" s="27">
        <f t="shared" si="0"/>
        <v>496135.79</v>
      </c>
    </row>
    <row r="20" spans="1:5" ht="15.75" customHeight="1" thickBot="1" x14ac:dyDescent="0.4">
      <c r="A20" s="22"/>
      <c r="B20" s="23" t="s">
        <v>18</v>
      </c>
      <c r="C20" s="43">
        <f>SUM(C21:C24)</f>
        <v>25500</v>
      </c>
      <c r="D20" s="43">
        <f>SUM(D21:D24)</f>
        <v>0</v>
      </c>
      <c r="E20" s="43">
        <f>SUM(E21:E24)</f>
        <v>25500</v>
      </c>
    </row>
    <row r="21" spans="1:5" ht="15.75" customHeight="1" x14ac:dyDescent="0.35">
      <c r="A21" s="86" t="s">
        <v>194</v>
      </c>
      <c r="B21" s="26" t="s">
        <v>195</v>
      </c>
      <c r="C21" s="39"/>
      <c r="D21" s="39"/>
      <c r="E21" s="39"/>
    </row>
    <row r="22" spans="1:5" ht="15.75" customHeight="1" x14ac:dyDescent="0.35">
      <c r="A22" s="87" t="s">
        <v>19</v>
      </c>
      <c r="B22" s="32" t="s">
        <v>20</v>
      </c>
      <c r="C22" s="31">
        <v>17000</v>
      </c>
      <c r="D22" s="31"/>
      <c r="E22" s="27">
        <f>C22+D22</f>
        <v>17000</v>
      </c>
    </row>
    <row r="23" spans="1:5" ht="15.5" customHeight="1" x14ac:dyDescent="0.35">
      <c r="A23" s="87" t="s">
        <v>196</v>
      </c>
      <c r="B23" s="29" t="s">
        <v>197</v>
      </c>
      <c r="C23" s="31"/>
      <c r="D23" s="31"/>
      <c r="E23" s="31"/>
    </row>
    <row r="24" spans="1:5" ht="15.75" customHeight="1" thickBot="1" x14ac:dyDescent="0.4">
      <c r="A24" s="88" t="s">
        <v>173</v>
      </c>
      <c r="B24" s="34" t="s">
        <v>18</v>
      </c>
      <c r="C24" s="42">
        <v>8500</v>
      </c>
      <c r="D24" s="42"/>
      <c r="E24" s="27">
        <f>C24+D24</f>
        <v>8500</v>
      </c>
    </row>
    <row r="25" spans="1:5" ht="15.75" customHeight="1" thickBot="1" x14ac:dyDescent="0.4">
      <c r="A25" s="22"/>
      <c r="B25" s="36" t="s">
        <v>21</v>
      </c>
      <c r="C25" s="24">
        <f>C26+C31</f>
        <v>10782749.99</v>
      </c>
      <c r="D25" s="24">
        <f>D26+D31</f>
        <v>53452.800000000003</v>
      </c>
      <c r="E25" s="24">
        <f>E26+E31</f>
        <v>10836202.789999999</v>
      </c>
    </row>
    <row r="26" spans="1:5" ht="15.75" customHeight="1" thickBot="1" x14ac:dyDescent="0.4">
      <c r="A26" s="22"/>
      <c r="B26" s="36" t="s">
        <v>22</v>
      </c>
      <c r="C26" s="24">
        <f>C27+C28+C29+C30</f>
        <v>1394109</v>
      </c>
      <c r="D26" s="24">
        <f>D27+D28+D29+D30</f>
        <v>0</v>
      </c>
      <c r="E26" s="24">
        <f>E27+E28+E29+E30</f>
        <v>1394109</v>
      </c>
    </row>
    <row r="27" spans="1:5" ht="15.75" customHeight="1" x14ac:dyDescent="0.35">
      <c r="A27" s="25" t="s">
        <v>198</v>
      </c>
      <c r="B27" s="26" t="s">
        <v>199</v>
      </c>
      <c r="C27" s="44"/>
      <c r="D27" s="44"/>
      <c r="E27" s="44"/>
    </row>
    <row r="28" spans="1:5" ht="15.75" customHeight="1" x14ac:dyDescent="0.35">
      <c r="A28" s="28" t="s">
        <v>23</v>
      </c>
      <c r="B28" s="32" t="s">
        <v>24</v>
      </c>
      <c r="C28" s="30">
        <v>1018827</v>
      </c>
      <c r="D28" s="30"/>
      <c r="E28" s="27">
        <f>C28+D28</f>
        <v>1018827</v>
      </c>
    </row>
    <row r="29" spans="1:5" ht="15.75" customHeight="1" x14ac:dyDescent="0.35">
      <c r="A29" s="28" t="s">
        <v>165</v>
      </c>
      <c r="B29" s="29" t="s">
        <v>25</v>
      </c>
      <c r="C29" s="30"/>
      <c r="D29" s="30"/>
      <c r="E29" s="30"/>
    </row>
    <row r="30" spans="1:5" ht="15.75" customHeight="1" thickBot="1" x14ac:dyDescent="0.4">
      <c r="A30" s="33" t="s">
        <v>200</v>
      </c>
      <c r="B30" s="34" t="s">
        <v>201</v>
      </c>
      <c r="C30" s="45">
        <v>375282</v>
      </c>
      <c r="D30" s="45"/>
      <c r="E30" s="27">
        <f>C30+D30</f>
        <v>375282</v>
      </c>
    </row>
    <row r="31" spans="1:5" ht="15.75" customHeight="1" thickBot="1" x14ac:dyDescent="0.4">
      <c r="A31" s="22"/>
      <c r="B31" s="23" t="s">
        <v>26</v>
      </c>
      <c r="C31" s="43">
        <f>C32+C33+C34</f>
        <v>9388640.9900000002</v>
      </c>
      <c r="D31" s="43">
        <f>D32+D33+D34</f>
        <v>53452.800000000003</v>
      </c>
      <c r="E31" s="43">
        <f>E32+E33+E34</f>
        <v>9442093.7899999991</v>
      </c>
    </row>
    <row r="32" spans="1:5" ht="15.75" customHeight="1" x14ac:dyDescent="0.35">
      <c r="A32" s="25" t="s">
        <v>27</v>
      </c>
      <c r="B32" s="26" t="s">
        <v>28</v>
      </c>
      <c r="C32" s="27">
        <v>6361411</v>
      </c>
      <c r="D32" s="27">
        <v>1645</v>
      </c>
      <c r="E32" s="27">
        <f t="shared" ref="E32:E34" si="1">C32+D32</f>
        <v>6363056</v>
      </c>
    </row>
    <row r="33" spans="1:5" ht="15.75" customHeight="1" x14ac:dyDescent="0.35">
      <c r="A33" s="28" t="s">
        <v>29</v>
      </c>
      <c r="B33" s="29" t="s">
        <v>30</v>
      </c>
      <c r="C33" s="30">
        <v>3022979.99</v>
      </c>
      <c r="D33" s="30">
        <f>53107.8-1300</f>
        <v>51807.8</v>
      </c>
      <c r="E33" s="27">
        <f t="shared" si="1"/>
        <v>3074787.79</v>
      </c>
    </row>
    <row r="34" spans="1:5" ht="15.75" customHeight="1" thickBot="1" x14ac:dyDescent="0.4">
      <c r="A34" s="33" t="s">
        <v>31</v>
      </c>
      <c r="B34" s="34" t="s">
        <v>32</v>
      </c>
      <c r="C34" s="45">
        <v>4250</v>
      </c>
      <c r="D34" s="45"/>
      <c r="E34" s="27">
        <f t="shared" si="1"/>
        <v>4250</v>
      </c>
    </row>
    <row r="35" spans="1:5" s="49" customFormat="1" ht="15.75" customHeight="1" thickBot="1" x14ac:dyDescent="0.4">
      <c r="A35" s="46"/>
      <c r="B35" s="47" t="s">
        <v>33</v>
      </c>
      <c r="C35" s="48">
        <f>C7-C25</f>
        <v>959548</v>
      </c>
      <c r="D35" s="93">
        <f>D7-D25</f>
        <v>-900</v>
      </c>
      <c r="E35" s="48">
        <f>E7-E25</f>
        <v>958648</v>
      </c>
    </row>
    <row r="36" spans="1:5" ht="15.75" customHeight="1" thickBot="1" x14ac:dyDescent="0.4">
      <c r="A36" s="22"/>
      <c r="B36" s="50" t="s">
        <v>34</v>
      </c>
      <c r="C36" s="48">
        <f>C37-C38+C39-C40+C41-C42+C43-C44+C45-C46+C47-C48</f>
        <v>-999247</v>
      </c>
      <c r="D36" s="48">
        <f>D37-D38+D39-D40+D41-D42+D43-D44+D45-D46+D47-D48</f>
        <v>3300</v>
      </c>
      <c r="E36" s="48">
        <f>E37-E38+E39-E40+E41-E42+E43-E44+E45-E46+E47-E48</f>
        <v>-995947</v>
      </c>
    </row>
    <row r="37" spans="1:5" ht="15.75" customHeight="1" x14ac:dyDescent="0.35">
      <c r="A37" s="25" t="s">
        <v>35</v>
      </c>
      <c r="B37" s="51" t="s">
        <v>36</v>
      </c>
      <c r="C37" s="39">
        <v>230000</v>
      </c>
      <c r="D37" s="39">
        <v>17500</v>
      </c>
      <c r="E37" s="27">
        <f t="shared" ref="E37:E40" si="2">C37+D37</f>
        <v>247500</v>
      </c>
    </row>
    <row r="38" spans="1:5" ht="15.75" customHeight="1" x14ac:dyDescent="0.35">
      <c r="A38" s="28" t="s">
        <v>37</v>
      </c>
      <c r="B38" s="52" t="s">
        <v>38</v>
      </c>
      <c r="C38" s="53">
        <v>1716345</v>
      </c>
      <c r="D38" s="53">
        <v>14200</v>
      </c>
      <c r="E38" s="27">
        <f t="shared" si="2"/>
        <v>1730545</v>
      </c>
    </row>
    <row r="39" spans="1:5" ht="15.75" customHeight="1" x14ac:dyDescent="0.35">
      <c r="A39" s="28" t="s">
        <v>39</v>
      </c>
      <c r="B39" s="54" t="s">
        <v>174</v>
      </c>
      <c r="C39" s="31">
        <v>905945</v>
      </c>
      <c r="D39" s="31"/>
      <c r="E39" s="27">
        <f t="shared" si="2"/>
        <v>905945</v>
      </c>
    </row>
    <row r="40" spans="1:5" ht="15.75" customHeight="1" x14ac:dyDescent="0.35">
      <c r="A40" s="28" t="s">
        <v>40</v>
      </c>
      <c r="B40" s="54" t="s">
        <v>175</v>
      </c>
      <c r="C40" s="53">
        <v>168847</v>
      </c>
      <c r="D40" s="53"/>
      <c r="E40" s="27">
        <f t="shared" si="2"/>
        <v>168847</v>
      </c>
    </row>
    <row r="41" spans="1:5" ht="15.75" customHeight="1" x14ac:dyDescent="0.35">
      <c r="A41" s="28" t="s">
        <v>202</v>
      </c>
      <c r="B41" s="52" t="s">
        <v>203</v>
      </c>
      <c r="C41" s="55"/>
      <c r="D41" s="55"/>
      <c r="E41" s="55"/>
    </row>
    <row r="42" spans="1:5" ht="15.75" customHeight="1" x14ac:dyDescent="0.35">
      <c r="A42" s="28" t="s">
        <v>204</v>
      </c>
      <c r="B42" s="52" t="s">
        <v>205</v>
      </c>
      <c r="C42" s="55"/>
      <c r="D42" s="55"/>
      <c r="E42" s="55"/>
    </row>
    <row r="43" spans="1:5" ht="15.75" customHeight="1" x14ac:dyDescent="0.35">
      <c r="A43" s="28" t="s">
        <v>206</v>
      </c>
      <c r="B43" s="54" t="s">
        <v>207</v>
      </c>
      <c r="C43" s="55"/>
      <c r="D43" s="55"/>
      <c r="E43" s="55"/>
    </row>
    <row r="44" spans="1:5" ht="15.75" customHeight="1" x14ac:dyDescent="0.35">
      <c r="A44" s="28" t="s">
        <v>208</v>
      </c>
      <c r="B44" s="54" t="s">
        <v>209</v>
      </c>
      <c r="C44" s="55"/>
      <c r="D44" s="55"/>
      <c r="E44" s="55"/>
    </row>
    <row r="45" spans="1:5" ht="15.75" customHeight="1" x14ac:dyDescent="0.35">
      <c r="A45" s="28" t="s">
        <v>210</v>
      </c>
      <c r="B45" s="52" t="s">
        <v>211</v>
      </c>
      <c r="C45" s="53"/>
      <c r="D45" s="53"/>
      <c r="E45" s="53"/>
    </row>
    <row r="46" spans="1:5" ht="15.75" customHeight="1" x14ac:dyDescent="0.35">
      <c r="A46" s="28" t="s">
        <v>212</v>
      </c>
      <c r="B46" s="52" t="s">
        <v>213</v>
      </c>
      <c r="C46" s="55"/>
      <c r="D46" s="55"/>
      <c r="E46" s="55"/>
    </row>
    <row r="47" spans="1:5" ht="15.75" customHeight="1" x14ac:dyDescent="0.35">
      <c r="A47" s="28" t="s">
        <v>214</v>
      </c>
      <c r="B47" s="52" t="s">
        <v>215</v>
      </c>
      <c r="C47" s="55"/>
      <c r="D47" s="55"/>
      <c r="E47" s="55"/>
    </row>
    <row r="48" spans="1:5" ht="15.75" customHeight="1" thickBot="1" x14ac:dyDescent="0.4">
      <c r="A48" s="56" t="s">
        <v>41</v>
      </c>
      <c r="B48" s="57" t="s">
        <v>42</v>
      </c>
      <c r="C48" s="35">
        <v>250000</v>
      </c>
      <c r="D48" s="35"/>
      <c r="E48" s="27">
        <f>C48+D48</f>
        <v>250000</v>
      </c>
    </row>
    <row r="49" spans="1:5" ht="33" customHeight="1" thickBot="1" x14ac:dyDescent="0.4">
      <c r="A49" s="22"/>
      <c r="B49" s="23" t="s">
        <v>43</v>
      </c>
      <c r="C49" s="48">
        <f>C35+C36</f>
        <v>-39699</v>
      </c>
      <c r="D49" s="48">
        <f>D35+D36</f>
        <v>2400</v>
      </c>
      <c r="E49" s="48">
        <f>E35+E36</f>
        <v>-37299</v>
      </c>
    </row>
    <row r="50" spans="1:5" ht="15.75" customHeight="1" thickBot="1" x14ac:dyDescent="0.4">
      <c r="A50" s="22"/>
      <c r="B50" s="36" t="s">
        <v>176</v>
      </c>
      <c r="C50" s="48">
        <f>C51+C52</f>
        <v>188000</v>
      </c>
      <c r="D50" s="48">
        <f>D51+D52</f>
        <v>0</v>
      </c>
      <c r="E50" s="48">
        <f>E51+E52</f>
        <v>188000</v>
      </c>
    </row>
    <row r="51" spans="1:5" ht="15.75" customHeight="1" x14ac:dyDescent="0.35">
      <c r="A51" s="25" t="s">
        <v>44</v>
      </c>
      <c r="B51" s="26" t="s">
        <v>45</v>
      </c>
      <c r="C51" s="58">
        <v>693000</v>
      </c>
      <c r="D51" s="58"/>
      <c r="E51" s="27">
        <f t="shared" ref="E51:E52" si="3">C51+D51</f>
        <v>693000</v>
      </c>
    </row>
    <row r="52" spans="1:5" ht="15.75" customHeight="1" x14ac:dyDescent="0.35">
      <c r="A52" s="28" t="s">
        <v>46</v>
      </c>
      <c r="B52" s="29" t="s">
        <v>47</v>
      </c>
      <c r="C52" s="31">
        <v>-505000</v>
      </c>
      <c r="D52" s="31"/>
      <c r="E52" s="27">
        <f t="shared" si="3"/>
        <v>-505000</v>
      </c>
    </row>
    <row r="53" spans="1:5" ht="39" customHeight="1" thickBot="1" x14ac:dyDescent="0.4">
      <c r="A53" s="59" t="s">
        <v>48</v>
      </c>
      <c r="B53" s="60" t="s">
        <v>177</v>
      </c>
      <c r="C53" s="61">
        <v>-55608</v>
      </c>
      <c r="D53" s="61">
        <v>-2400</v>
      </c>
      <c r="E53" s="82">
        <f>C53+D53</f>
        <v>-58008</v>
      </c>
    </row>
    <row r="54" spans="1:5" ht="32.5" customHeight="1" thickBot="1" x14ac:dyDescent="0.4">
      <c r="A54" s="22"/>
      <c r="B54" s="62" t="s">
        <v>178</v>
      </c>
      <c r="C54" s="63">
        <v>-203909</v>
      </c>
      <c r="D54" s="63"/>
      <c r="E54" s="82">
        <f>C54+D54</f>
        <v>-203909</v>
      </c>
    </row>
    <row r="55" spans="1:5" ht="8.5" customHeight="1" thickBot="1" x14ac:dyDescent="0.4">
      <c r="A55" s="64"/>
      <c r="B55" s="65"/>
      <c r="C55" s="66"/>
      <c r="D55" s="66"/>
      <c r="E55" s="66"/>
    </row>
    <row r="56" spans="1:5" ht="55.5" customHeight="1" thickBot="1" x14ac:dyDescent="0.4">
      <c r="A56" s="67"/>
      <c r="B56" s="68" t="s">
        <v>49</v>
      </c>
      <c r="C56" s="69">
        <f>C57+C64+C66+C70+C87+C94+C101+C108+C126+C139</f>
        <v>12917941.99</v>
      </c>
      <c r="D56" s="69">
        <f>D57+D64+D66+D70+D87+D94+D101+D108+D126+D139</f>
        <v>67652.800000000003</v>
      </c>
      <c r="E56" s="69">
        <f>E57+E64+E66+E70+E87+E94+E101+E108+E126+E139</f>
        <v>12985594.789999999</v>
      </c>
    </row>
    <row r="57" spans="1:5" ht="15.75" customHeight="1" thickBot="1" x14ac:dyDescent="0.4">
      <c r="A57" s="22" t="s">
        <v>50</v>
      </c>
      <c r="B57" s="36" t="s">
        <v>51</v>
      </c>
      <c r="C57" s="48">
        <f>SUM(C58:C63)</f>
        <v>1270680</v>
      </c>
      <c r="D57" s="48">
        <f>SUM(D58:D63)</f>
        <v>20517</v>
      </c>
      <c r="E57" s="48">
        <f>SUM(E58:E63)</f>
        <v>1291197</v>
      </c>
    </row>
    <row r="58" spans="1:5" ht="15.75" customHeight="1" x14ac:dyDescent="0.35">
      <c r="A58" s="25" t="s">
        <v>52</v>
      </c>
      <c r="B58" s="26" t="s">
        <v>53</v>
      </c>
      <c r="C58" s="39">
        <v>91000</v>
      </c>
      <c r="D58" s="39"/>
      <c r="E58" s="27">
        <f t="shared" ref="E58:E63" si="4">C58+D58</f>
        <v>91000</v>
      </c>
    </row>
    <row r="59" spans="1:5" ht="15.75" customHeight="1" x14ac:dyDescent="0.35">
      <c r="A59" s="28" t="s">
        <v>54</v>
      </c>
      <c r="B59" s="32" t="s">
        <v>55</v>
      </c>
      <c r="C59" s="31">
        <v>792250</v>
      </c>
      <c r="D59" s="31">
        <v>20517</v>
      </c>
      <c r="E59" s="27">
        <f t="shared" si="4"/>
        <v>812767</v>
      </c>
    </row>
    <row r="60" spans="1:5" ht="15.75" customHeight="1" x14ac:dyDescent="0.35">
      <c r="A60" s="28" t="s">
        <v>56</v>
      </c>
      <c r="B60" s="32" t="s">
        <v>57</v>
      </c>
      <c r="C60" s="31">
        <v>4000</v>
      </c>
      <c r="D60" s="31"/>
      <c r="E60" s="27">
        <f t="shared" si="4"/>
        <v>4000</v>
      </c>
    </row>
    <row r="61" spans="1:5" ht="15.75" customHeight="1" x14ac:dyDescent="0.35">
      <c r="A61" s="28" t="s">
        <v>58</v>
      </c>
      <c r="B61" s="32" t="s">
        <v>59</v>
      </c>
      <c r="C61" s="31">
        <v>125430</v>
      </c>
      <c r="D61" s="31"/>
      <c r="E61" s="27">
        <f t="shared" si="4"/>
        <v>125430</v>
      </c>
    </row>
    <row r="62" spans="1:5" s="49" customFormat="1" ht="15.75" customHeight="1" x14ac:dyDescent="0.35">
      <c r="A62" s="70" t="s">
        <v>60</v>
      </c>
      <c r="B62" s="71" t="s">
        <v>61</v>
      </c>
      <c r="C62" s="53">
        <v>250000</v>
      </c>
      <c r="D62" s="53"/>
      <c r="E62" s="27">
        <f t="shared" si="4"/>
        <v>250000</v>
      </c>
    </row>
    <row r="63" spans="1:5" ht="15.75" customHeight="1" thickBot="1" x14ac:dyDescent="0.4">
      <c r="A63" s="33" t="s">
        <v>216</v>
      </c>
      <c r="B63" s="41" t="s">
        <v>217</v>
      </c>
      <c r="C63" s="42">
        <v>8000</v>
      </c>
      <c r="D63" s="42"/>
      <c r="E63" s="27">
        <f t="shared" si="4"/>
        <v>8000</v>
      </c>
    </row>
    <row r="64" spans="1:5" ht="15.75" customHeight="1" thickBot="1" x14ac:dyDescent="0.4">
      <c r="A64" s="22" t="s">
        <v>218</v>
      </c>
      <c r="B64" s="23" t="s">
        <v>219</v>
      </c>
      <c r="C64" s="72">
        <f>C65</f>
        <v>0</v>
      </c>
      <c r="D64" s="72">
        <f>D65</f>
        <v>0</v>
      </c>
      <c r="E64" s="72">
        <f>E65</f>
        <v>0</v>
      </c>
    </row>
    <row r="65" spans="1:5" ht="15.75" customHeight="1" thickBot="1" x14ac:dyDescent="0.4">
      <c r="A65" s="73" t="s">
        <v>220</v>
      </c>
      <c r="B65" s="74" t="s">
        <v>221</v>
      </c>
      <c r="C65" s="75"/>
      <c r="D65" s="75"/>
      <c r="E65" s="75"/>
    </row>
    <row r="66" spans="1:5" ht="15.75" customHeight="1" thickBot="1" x14ac:dyDescent="0.4">
      <c r="A66" s="22" t="s">
        <v>62</v>
      </c>
      <c r="B66" s="23" t="s">
        <v>63</v>
      </c>
      <c r="C66" s="48">
        <f>SUM(C67:C69)</f>
        <v>26350</v>
      </c>
      <c r="D66" s="48">
        <f>SUM(D67:D69)</f>
        <v>0</v>
      </c>
      <c r="E66" s="48">
        <f>SUM(E67:E69)</f>
        <v>26350</v>
      </c>
    </row>
    <row r="67" spans="1:5" ht="15.75" customHeight="1" x14ac:dyDescent="0.35">
      <c r="A67" s="25" t="s">
        <v>64</v>
      </c>
      <c r="B67" s="26" t="s">
        <v>65</v>
      </c>
      <c r="C67" s="39">
        <v>950</v>
      </c>
      <c r="D67" s="39"/>
      <c r="E67" s="27">
        <f t="shared" ref="E67:E68" si="5">C67+D67</f>
        <v>950</v>
      </c>
    </row>
    <row r="68" spans="1:5" ht="15.75" customHeight="1" x14ac:dyDescent="0.35">
      <c r="A68" s="28" t="s">
        <v>66</v>
      </c>
      <c r="B68" s="29" t="s">
        <v>67</v>
      </c>
      <c r="C68" s="31">
        <v>25400</v>
      </c>
      <c r="D68" s="31"/>
      <c r="E68" s="27">
        <f t="shared" si="5"/>
        <v>25400</v>
      </c>
    </row>
    <row r="69" spans="1:5" ht="15.75" customHeight="1" thickBot="1" x14ac:dyDescent="0.4">
      <c r="A69" s="33"/>
      <c r="B69" s="34" t="s">
        <v>222</v>
      </c>
      <c r="C69" s="42"/>
      <c r="D69" s="42"/>
      <c r="E69" s="42"/>
    </row>
    <row r="70" spans="1:5" ht="15.75" customHeight="1" thickBot="1" x14ac:dyDescent="0.4">
      <c r="A70" s="22" t="s">
        <v>68</v>
      </c>
      <c r="B70" s="23" t="s">
        <v>69</v>
      </c>
      <c r="C70" s="48">
        <f>SUM(C71:C86)</f>
        <v>920854</v>
      </c>
      <c r="D70" s="48">
        <f>SUM(D71:D86)</f>
        <v>4325</v>
      </c>
      <c r="E70" s="48">
        <f>SUM(E71:E86)</f>
        <v>925179</v>
      </c>
    </row>
    <row r="71" spans="1:5" ht="15.75" customHeight="1" x14ac:dyDescent="0.35">
      <c r="A71" s="25" t="s">
        <v>223</v>
      </c>
      <c r="B71" s="76" t="s">
        <v>224</v>
      </c>
      <c r="C71" s="77"/>
      <c r="D71" s="77"/>
      <c r="E71" s="77"/>
    </row>
    <row r="72" spans="1:5" ht="15.75" customHeight="1" x14ac:dyDescent="0.35">
      <c r="A72" s="28" t="s">
        <v>225</v>
      </c>
      <c r="B72" s="32" t="s">
        <v>226</v>
      </c>
      <c r="C72" s="31"/>
      <c r="D72" s="31"/>
      <c r="E72" s="31"/>
    </row>
    <row r="73" spans="1:5" ht="15.75" customHeight="1" x14ac:dyDescent="0.35">
      <c r="A73" s="28" t="s">
        <v>227</v>
      </c>
      <c r="B73" s="32" t="s">
        <v>228</v>
      </c>
      <c r="C73" s="78"/>
      <c r="D73" s="78"/>
      <c r="E73" s="78"/>
    </row>
    <row r="74" spans="1:5" ht="15.75" customHeight="1" x14ac:dyDescent="0.35">
      <c r="A74" s="28" t="s">
        <v>229</v>
      </c>
      <c r="B74" s="32" t="s">
        <v>230</v>
      </c>
      <c r="C74" s="78"/>
      <c r="D74" s="78"/>
      <c r="E74" s="78"/>
    </row>
    <row r="75" spans="1:5" ht="15.75" customHeight="1" x14ac:dyDescent="0.35">
      <c r="A75" s="28" t="s">
        <v>70</v>
      </c>
      <c r="B75" s="29" t="s">
        <v>71</v>
      </c>
      <c r="C75" s="31">
        <v>12000</v>
      </c>
      <c r="D75" s="31"/>
      <c r="E75" s="27">
        <f t="shared" ref="E75:E77" si="6">C75+D75</f>
        <v>12000</v>
      </c>
    </row>
    <row r="76" spans="1:5" ht="15.75" customHeight="1" x14ac:dyDescent="0.35">
      <c r="A76" s="28" t="s">
        <v>72</v>
      </c>
      <c r="B76" s="29" t="s">
        <v>73</v>
      </c>
      <c r="C76" s="31">
        <v>23550</v>
      </c>
      <c r="D76" s="31"/>
      <c r="E76" s="27">
        <f t="shared" si="6"/>
        <v>23550</v>
      </c>
    </row>
    <row r="77" spans="1:5" ht="15.75" customHeight="1" x14ac:dyDescent="0.35">
      <c r="A77" s="28" t="s">
        <v>74</v>
      </c>
      <c r="B77" s="79" t="s">
        <v>75</v>
      </c>
      <c r="C77" s="31">
        <v>247700</v>
      </c>
      <c r="D77" s="31"/>
      <c r="E77" s="27">
        <f t="shared" si="6"/>
        <v>247700</v>
      </c>
    </row>
    <row r="78" spans="1:5" ht="15.75" customHeight="1" x14ac:dyDescent="0.35">
      <c r="A78" s="28" t="s">
        <v>231</v>
      </c>
      <c r="B78" s="29" t="s">
        <v>232</v>
      </c>
      <c r="C78" s="31"/>
      <c r="D78" s="31"/>
      <c r="E78" s="31"/>
    </row>
    <row r="79" spans="1:5" ht="15.75" customHeight="1" x14ac:dyDescent="0.35">
      <c r="A79" s="28" t="s">
        <v>233</v>
      </c>
      <c r="B79" s="29" t="s">
        <v>234</v>
      </c>
      <c r="C79" s="78"/>
      <c r="D79" s="78"/>
      <c r="E79" s="78"/>
    </row>
    <row r="80" spans="1:5" ht="15.75" customHeight="1" x14ac:dyDescent="0.35">
      <c r="A80" s="28" t="s">
        <v>235</v>
      </c>
      <c r="B80" s="29" t="s">
        <v>236</v>
      </c>
      <c r="C80" s="78"/>
      <c r="D80" s="78"/>
      <c r="E80" s="78"/>
    </row>
    <row r="81" spans="1:5" ht="15.75" customHeight="1" x14ac:dyDescent="0.35">
      <c r="A81" s="28" t="s">
        <v>237</v>
      </c>
      <c r="B81" s="29" t="s">
        <v>238</v>
      </c>
      <c r="C81" s="78"/>
      <c r="D81" s="78"/>
      <c r="E81" s="78"/>
    </row>
    <row r="82" spans="1:5" ht="15.75" customHeight="1" x14ac:dyDescent="0.35">
      <c r="A82" s="28" t="s">
        <v>76</v>
      </c>
      <c r="B82" s="29" t="s">
        <v>77</v>
      </c>
      <c r="C82" s="31">
        <v>19970</v>
      </c>
      <c r="D82" s="31"/>
      <c r="E82" s="27">
        <f t="shared" ref="E82:E85" si="7">C82+D82</f>
        <v>19970</v>
      </c>
    </row>
    <row r="83" spans="1:5" ht="15.75" customHeight="1" x14ac:dyDescent="0.35">
      <c r="A83" s="28" t="s">
        <v>78</v>
      </c>
      <c r="B83" s="29" t="s">
        <v>79</v>
      </c>
      <c r="C83" s="31">
        <v>1200</v>
      </c>
      <c r="D83" s="31"/>
      <c r="E83" s="27">
        <f t="shared" si="7"/>
        <v>1200</v>
      </c>
    </row>
    <row r="84" spans="1:5" ht="15.75" customHeight="1" x14ac:dyDescent="0.35">
      <c r="A84" s="28" t="s">
        <v>80</v>
      </c>
      <c r="B84" s="29" t="s">
        <v>81</v>
      </c>
      <c r="C84" s="31">
        <v>424792</v>
      </c>
      <c r="D84" s="31">
        <v>2880</v>
      </c>
      <c r="E84" s="27">
        <f t="shared" si="7"/>
        <v>427672</v>
      </c>
    </row>
    <row r="85" spans="1:5" ht="15.75" customHeight="1" x14ac:dyDescent="0.35">
      <c r="A85" s="28" t="s">
        <v>82</v>
      </c>
      <c r="B85" s="32" t="s">
        <v>83</v>
      </c>
      <c r="C85" s="31">
        <v>191642</v>
      </c>
      <c r="D85" s="31">
        <v>1445</v>
      </c>
      <c r="E85" s="27">
        <f t="shared" si="7"/>
        <v>193087</v>
      </c>
    </row>
    <row r="86" spans="1:5" ht="15.75" customHeight="1" thickBot="1" x14ac:dyDescent="0.4">
      <c r="A86" s="33"/>
      <c r="B86" s="34" t="s">
        <v>239</v>
      </c>
      <c r="C86" s="42"/>
      <c r="D86" s="42"/>
      <c r="E86" s="42"/>
    </row>
    <row r="87" spans="1:5" ht="15.75" customHeight="1" thickBot="1" x14ac:dyDescent="0.4">
      <c r="A87" s="22" t="s">
        <v>84</v>
      </c>
      <c r="B87" s="23" t="s">
        <v>85</v>
      </c>
      <c r="C87" s="48">
        <f>SUM(C88:C93)</f>
        <v>729803</v>
      </c>
      <c r="D87" s="48">
        <f>SUM(D88:D93)</f>
        <v>0</v>
      </c>
      <c r="E87" s="48">
        <f>SUM(E88:E93)</f>
        <v>729803</v>
      </c>
    </row>
    <row r="88" spans="1:5" ht="15.75" customHeight="1" x14ac:dyDescent="0.35">
      <c r="A88" s="25" t="s">
        <v>86</v>
      </c>
      <c r="B88" s="26" t="s">
        <v>240</v>
      </c>
      <c r="C88" s="39">
        <v>24653</v>
      </c>
      <c r="D88" s="39"/>
      <c r="E88" s="27">
        <f t="shared" ref="E88:E92" si="8">C88+D88</f>
        <v>24653</v>
      </c>
    </row>
    <row r="89" spans="1:5" ht="15.75" customHeight="1" x14ac:dyDescent="0.35">
      <c r="A89" s="28" t="s">
        <v>163</v>
      </c>
      <c r="B89" s="29" t="s">
        <v>166</v>
      </c>
      <c r="C89" s="31">
        <v>210500</v>
      </c>
      <c r="D89" s="31"/>
      <c r="E89" s="27">
        <f t="shared" si="8"/>
        <v>210500</v>
      </c>
    </row>
    <row r="90" spans="1:5" ht="15.75" customHeight="1" x14ac:dyDescent="0.35">
      <c r="A90" s="28" t="s">
        <v>87</v>
      </c>
      <c r="B90" s="29" t="s">
        <v>88</v>
      </c>
      <c r="C90" s="31">
        <v>30150</v>
      </c>
      <c r="D90" s="31"/>
      <c r="E90" s="27">
        <f t="shared" si="8"/>
        <v>30150</v>
      </c>
    </row>
    <row r="91" spans="1:5" ht="15.75" customHeight="1" x14ac:dyDescent="0.35">
      <c r="A91" s="28" t="s">
        <v>89</v>
      </c>
      <c r="B91" s="29" t="s">
        <v>90</v>
      </c>
      <c r="C91" s="31">
        <v>1200</v>
      </c>
      <c r="D91" s="31"/>
      <c r="E91" s="27">
        <f t="shared" si="8"/>
        <v>1200</v>
      </c>
    </row>
    <row r="92" spans="1:5" ht="15.75" customHeight="1" x14ac:dyDescent="0.35">
      <c r="A92" s="28" t="s">
        <v>91</v>
      </c>
      <c r="B92" s="32" t="s">
        <v>241</v>
      </c>
      <c r="C92" s="31">
        <v>463300</v>
      </c>
      <c r="D92" s="31"/>
      <c r="E92" s="27">
        <f t="shared" si="8"/>
        <v>463300</v>
      </c>
    </row>
    <row r="93" spans="1:5" ht="15.75" customHeight="1" thickBot="1" x14ac:dyDescent="0.4">
      <c r="A93" s="33"/>
      <c r="B93" s="34" t="s">
        <v>242</v>
      </c>
      <c r="C93" s="42"/>
      <c r="D93" s="42"/>
      <c r="E93" s="42"/>
    </row>
    <row r="94" spans="1:5" ht="15.75" customHeight="1" thickBot="1" x14ac:dyDescent="0.4">
      <c r="A94" s="22" t="s">
        <v>92</v>
      </c>
      <c r="B94" s="36" t="s">
        <v>93</v>
      </c>
      <c r="C94" s="48">
        <f>SUM(C95:C100)</f>
        <v>184541</v>
      </c>
      <c r="D94" s="48">
        <f>SUM(D95:D100)</f>
        <v>0</v>
      </c>
      <c r="E94" s="48">
        <f>SUM(E95:E100)</f>
        <v>184541</v>
      </c>
    </row>
    <row r="95" spans="1:5" ht="15.75" customHeight="1" x14ac:dyDescent="0.35">
      <c r="A95" s="25" t="s">
        <v>94</v>
      </c>
      <c r="B95" s="76" t="s">
        <v>95</v>
      </c>
      <c r="C95" s="39">
        <v>46100</v>
      </c>
      <c r="D95" s="39"/>
      <c r="E95" s="27">
        <f>C95+D95</f>
        <v>46100</v>
      </c>
    </row>
    <row r="96" spans="1:5" ht="15.75" customHeight="1" x14ac:dyDescent="0.35">
      <c r="A96" s="28" t="s">
        <v>243</v>
      </c>
      <c r="B96" s="32" t="s">
        <v>244</v>
      </c>
      <c r="C96" s="31"/>
      <c r="D96" s="31"/>
      <c r="E96" s="31"/>
    </row>
    <row r="97" spans="1:5" ht="15.75" customHeight="1" x14ac:dyDescent="0.35">
      <c r="A97" s="28" t="s">
        <v>96</v>
      </c>
      <c r="B97" s="32" t="s">
        <v>97</v>
      </c>
      <c r="C97" s="31">
        <v>24000</v>
      </c>
      <c r="D97" s="31"/>
      <c r="E97" s="27">
        <f t="shared" ref="E97:E99" si="9">C97+D97</f>
        <v>24000</v>
      </c>
    </row>
    <row r="98" spans="1:5" ht="15.75" customHeight="1" x14ac:dyDescent="0.35">
      <c r="A98" s="28" t="s">
        <v>98</v>
      </c>
      <c r="B98" s="32" t="s">
        <v>99</v>
      </c>
      <c r="C98" s="31">
        <v>58000</v>
      </c>
      <c r="D98" s="31"/>
      <c r="E98" s="27">
        <f t="shared" si="9"/>
        <v>58000</v>
      </c>
    </row>
    <row r="99" spans="1:5" ht="15.75" customHeight="1" x14ac:dyDescent="0.35">
      <c r="A99" s="28" t="s">
        <v>100</v>
      </c>
      <c r="B99" s="32" t="s">
        <v>101</v>
      </c>
      <c r="C99" s="31">
        <v>56441</v>
      </c>
      <c r="D99" s="31"/>
      <c r="E99" s="27">
        <f t="shared" si="9"/>
        <v>56441</v>
      </c>
    </row>
    <row r="100" spans="1:5" ht="15.75" customHeight="1" thickBot="1" x14ac:dyDescent="0.4">
      <c r="A100" s="33"/>
      <c r="B100" s="41"/>
      <c r="C100" s="42"/>
      <c r="D100" s="42"/>
      <c r="E100" s="42"/>
    </row>
    <row r="101" spans="1:5" ht="15.75" customHeight="1" thickBot="1" x14ac:dyDescent="0.4">
      <c r="A101" s="22" t="s">
        <v>102</v>
      </c>
      <c r="B101" s="23" t="s">
        <v>103</v>
      </c>
      <c r="C101" s="48">
        <f>SUM(C102:C107)</f>
        <v>52000</v>
      </c>
      <c r="D101" s="48">
        <f>SUM(D102:D107)</f>
        <v>0</v>
      </c>
      <c r="E101" s="48">
        <f>SUM(E102:E107)</f>
        <v>52000</v>
      </c>
    </row>
    <row r="102" spans="1:5" ht="15.75" customHeight="1" x14ac:dyDescent="0.35">
      <c r="A102" s="25" t="s">
        <v>245</v>
      </c>
      <c r="B102" s="26" t="s">
        <v>246</v>
      </c>
      <c r="C102" s="58"/>
      <c r="D102" s="58"/>
      <c r="E102" s="58"/>
    </row>
    <row r="103" spans="1:5" ht="15.75" customHeight="1" x14ac:dyDescent="0.35">
      <c r="A103" s="28" t="s">
        <v>247</v>
      </c>
      <c r="B103" s="29" t="s">
        <v>248</v>
      </c>
      <c r="C103" s="78"/>
      <c r="D103" s="78"/>
      <c r="E103" s="78"/>
    </row>
    <row r="104" spans="1:5" ht="15.75" customHeight="1" x14ac:dyDescent="0.35">
      <c r="A104" s="28" t="s">
        <v>249</v>
      </c>
      <c r="B104" s="29" t="s">
        <v>250</v>
      </c>
      <c r="C104" s="78"/>
      <c r="D104" s="78"/>
      <c r="E104" s="78"/>
    </row>
    <row r="105" spans="1:5" ht="15.75" customHeight="1" x14ac:dyDescent="0.35">
      <c r="A105" s="28" t="s">
        <v>251</v>
      </c>
      <c r="B105" s="29" t="s">
        <v>252</v>
      </c>
      <c r="C105" s="78"/>
      <c r="D105" s="78"/>
      <c r="E105" s="78"/>
    </row>
    <row r="106" spans="1:5" ht="15.75" customHeight="1" x14ac:dyDescent="0.35">
      <c r="A106" s="28" t="s">
        <v>179</v>
      </c>
      <c r="B106" s="32" t="s">
        <v>180</v>
      </c>
      <c r="C106" s="78">
        <v>52000</v>
      </c>
      <c r="D106" s="78"/>
      <c r="E106" s="27">
        <f>C106+D106</f>
        <v>52000</v>
      </c>
    </row>
    <row r="107" spans="1:5" ht="15.75" customHeight="1" thickBot="1" x14ac:dyDescent="0.4">
      <c r="A107" s="33"/>
      <c r="B107" s="41" t="s">
        <v>181</v>
      </c>
      <c r="C107" s="42"/>
      <c r="D107" s="42"/>
      <c r="E107" s="42"/>
    </row>
    <row r="108" spans="1:5" ht="15.75" customHeight="1" thickBot="1" x14ac:dyDescent="0.4">
      <c r="A108" s="22" t="s">
        <v>104</v>
      </c>
      <c r="B108" s="36" t="s">
        <v>105</v>
      </c>
      <c r="C108" s="48">
        <f>SUM(C109:C125)</f>
        <v>1234082</v>
      </c>
      <c r="D108" s="48">
        <f>SUM(D109:D125)</f>
        <v>1000</v>
      </c>
      <c r="E108" s="48">
        <f>SUM(E109:E125)</f>
        <v>1235082</v>
      </c>
    </row>
    <row r="109" spans="1:5" ht="15.75" customHeight="1" x14ac:dyDescent="0.35">
      <c r="A109" s="25" t="s">
        <v>106</v>
      </c>
      <c r="B109" s="80" t="s">
        <v>107</v>
      </c>
      <c r="C109" s="39">
        <v>192270</v>
      </c>
      <c r="D109" s="39"/>
      <c r="E109" s="27">
        <f t="shared" ref="E109:E115" si="10">C109+D109</f>
        <v>192270</v>
      </c>
    </row>
    <row r="110" spans="1:5" ht="15.75" customHeight="1" x14ac:dyDescent="0.35">
      <c r="A110" s="28" t="s">
        <v>108</v>
      </c>
      <c r="B110" s="29" t="s">
        <v>109</v>
      </c>
      <c r="C110" s="31">
        <v>2840</v>
      </c>
      <c r="D110" s="31"/>
      <c r="E110" s="27">
        <f t="shared" si="10"/>
        <v>2840</v>
      </c>
    </row>
    <row r="111" spans="1:5" ht="15.75" customHeight="1" x14ac:dyDescent="0.35">
      <c r="A111" s="28" t="s">
        <v>110</v>
      </c>
      <c r="B111" s="29" t="s">
        <v>111</v>
      </c>
      <c r="C111" s="31">
        <v>271014</v>
      </c>
      <c r="D111" s="31">
        <v>1000</v>
      </c>
      <c r="E111" s="27">
        <f t="shared" si="10"/>
        <v>272014</v>
      </c>
    </row>
    <row r="112" spans="1:5" ht="15.75" customHeight="1" x14ac:dyDescent="0.35">
      <c r="A112" s="28" t="s">
        <v>112</v>
      </c>
      <c r="B112" s="29" t="s">
        <v>113</v>
      </c>
      <c r="C112" s="31">
        <v>26000</v>
      </c>
      <c r="D112" s="31"/>
      <c r="E112" s="27">
        <f t="shared" si="10"/>
        <v>26000</v>
      </c>
    </row>
    <row r="113" spans="1:5" ht="15.75" customHeight="1" x14ac:dyDescent="0.35">
      <c r="A113" s="28" t="s">
        <v>114</v>
      </c>
      <c r="B113" s="29" t="s">
        <v>115</v>
      </c>
      <c r="C113" s="31">
        <v>186961</v>
      </c>
      <c r="D113" s="31"/>
      <c r="E113" s="27">
        <f t="shared" si="10"/>
        <v>186961</v>
      </c>
    </row>
    <row r="114" spans="1:5" ht="15.75" customHeight="1" x14ac:dyDescent="0.35">
      <c r="A114" s="28" t="s">
        <v>116</v>
      </c>
      <c r="B114" s="29" t="s">
        <v>164</v>
      </c>
      <c r="C114" s="31">
        <v>406217</v>
      </c>
      <c r="D114" s="31"/>
      <c r="E114" s="27">
        <f t="shared" si="10"/>
        <v>406217</v>
      </c>
    </row>
    <row r="115" spans="1:5" ht="15.75" customHeight="1" x14ac:dyDescent="0.35">
      <c r="A115" s="28" t="s">
        <v>117</v>
      </c>
      <c r="B115" s="29" t="s">
        <v>118</v>
      </c>
      <c r="C115" s="31">
        <v>27701</v>
      </c>
      <c r="D115" s="31"/>
      <c r="E115" s="27">
        <f t="shared" si="10"/>
        <v>27701</v>
      </c>
    </row>
    <row r="116" spans="1:5" ht="15.75" customHeight="1" x14ac:dyDescent="0.35">
      <c r="A116" s="28" t="s">
        <v>253</v>
      </c>
      <c r="B116" s="29" t="s">
        <v>254</v>
      </c>
      <c r="C116" s="31"/>
      <c r="D116" s="31"/>
      <c r="E116" s="31"/>
    </row>
    <row r="117" spans="1:5" ht="15.75" customHeight="1" x14ac:dyDescent="0.35">
      <c r="A117" s="28" t="s">
        <v>119</v>
      </c>
      <c r="B117" s="29" t="s">
        <v>120</v>
      </c>
      <c r="C117" s="31">
        <v>13459</v>
      </c>
      <c r="D117" s="31"/>
      <c r="E117" s="27">
        <f>C117+D117</f>
        <v>13459</v>
      </c>
    </row>
    <row r="118" spans="1:5" ht="15.75" customHeight="1" x14ac:dyDescent="0.35">
      <c r="A118" s="28" t="s">
        <v>255</v>
      </c>
      <c r="B118" s="29" t="s">
        <v>256</v>
      </c>
      <c r="C118" s="31"/>
      <c r="D118" s="31"/>
      <c r="E118" s="31"/>
    </row>
    <row r="119" spans="1:5" ht="15.75" customHeight="1" x14ac:dyDescent="0.35">
      <c r="A119" s="28" t="s">
        <v>257</v>
      </c>
      <c r="B119" s="29" t="s">
        <v>258</v>
      </c>
      <c r="C119" s="31"/>
      <c r="D119" s="31"/>
      <c r="E119" s="31"/>
    </row>
    <row r="120" spans="1:5" ht="15.75" customHeight="1" x14ac:dyDescent="0.35">
      <c r="A120" s="28" t="s">
        <v>259</v>
      </c>
      <c r="B120" s="29" t="s">
        <v>260</v>
      </c>
      <c r="C120" s="31"/>
      <c r="D120" s="31"/>
      <c r="E120" s="31"/>
    </row>
    <row r="121" spans="1:5" ht="15.75" customHeight="1" x14ac:dyDescent="0.35">
      <c r="A121" s="28" t="s">
        <v>261</v>
      </c>
      <c r="B121" s="29" t="s">
        <v>262</v>
      </c>
      <c r="C121" s="31"/>
      <c r="D121" s="31"/>
      <c r="E121" s="31"/>
    </row>
    <row r="122" spans="1:5" ht="15.75" customHeight="1" x14ac:dyDescent="0.35">
      <c r="A122" s="28" t="s">
        <v>121</v>
      </c>
      <c r="B122" s="32" t="s">
        <v>122</v>
      </c>
      <c r="C122" s="31">
        <v>30000</v>
      </c>
      <c r="D122" s="31"/>
      <c r="E122" s="27">
        <f t="shared" ref="E122:E124" si="11">C122+D122</f>
        <v>30000</v>
      </c>
    </row>
    <row r="123" spans="1:5" ht="15.75" customHeight="1" x14ac:dyDescent="0.35">
      <c r="A123" s="28" t="s">
        <v>123</v>
      </c>
      <c r="B123" s="32" t="s">
        <v>124</v>
      </c>
      <c r="C123" s="31">
        <v>37120</v>
      </c>
      <c r="D123" s="31"/>
      <c r="E123" s="27">
        <f t="shared" si="11"/>
        <v>37120</v>
      </c>
    </row>
    <row r="124" spans="1:5" ht="15.75" customHeight="1" x14ac:dyDescent="0.35">
      <c r="A124" s="28" t="s">
        <v>125</v>
      </c>
      <c r="B124" s="32" t="s">
        <v>126</v>
      </c>
      <c r="C124" s="31">
        <v>40500</v>
      </c>
      <c r="D124" s="31"/>
      <c r="E124" s="27">
        <f t="shared" si="11"/>
        <v>40500</v>
      </c>
    </row>
    <row r="125" spans="1:5" ht="15.75" customHeight="1" thickBot="1" x14ac:dyDescent="0.4">
      <c r="A125" s="33"/>
      <c r="B125" s="34"/>
      <c r="C125" s="42"/>
      <c r="D125" s="42"/>
      <c r="E125" s="42"/>
    </row>
    <row r="126" spans="1:5" ht="15.75" customHeight="1" thickBot="1" x14ac:dyDescent="0.4">
      <c r="A126" s="22" t="s">
        <v>127</v>
      </c>
      <c r="B126" s="23" t="s">
        <v>128</v>
      </c>
      <c r="C126" s="48">
        <f>SUM(C127:C138)</f>
        <v>6765612.9900000002</v>
      </c>
      <c r="D126" s="48">
        <f>SUM(D127:D138)</f>
        <v>28910.799999999999</v>
      </c>
      <c r="E126" s="48">
        <f>SUM(E127:E138)</f>
        <v>6794523.79</v>
      </c>
    </row>
    <row r="127" spans="1:5" ht="15.75" customHeight="1" x14ac:dyDescent="0.35">
      <c r="A127" s="25" t="s">
        <v>129</v>
      </c>
      <c r="B127" s="76" t="s">
        <v>130</v>
      </c>
      <c r="C127" s="39">
        <v>1905052</v>
      </c>
      <c r="D127" s="39">
        <v>4825</v>
      </c>
      <c r="E127" s="27">
        <f t="shared" ref="E127:E128" si="12">C127+D127</f>
        <v>1909877</v>
      </c>
    </row>
    <row r="128" spans="1:5" ht="15.75" customHeight="1" x14ac:dyDescent="0.35">
      <c r="A128" s="28" t="s">
        <v>263</v>
      </c>
      <c r="B128" s="32" t="s">
        <v>131</v>
      </c>
      <c r="C128" s="31">
        <v>4219649.99</v>
      </c>
      <c r="D128" s="31">
        <f>700+2692.8+20693</f>
        <v>24085.8</v>
      </c>
      <c r="E128" s="27">
        <f t="shared" si="12"/>
        <v>4243735.79</v>
      </c>
    </row>
    <row r="129" spans="1:5" ht="15.75" customHeight="1" x14ac:dyDescent="0.35">
      <c r="A129" s="28" t="s">
        <v>264</v>
      </c>
      <c r="B129" s="32" t="s">
        <v>265</v>
      </c>
      <c r="C129" s="31"/>
      <c r="D129" s="31"/>
      <c r="E129" s="31"/>
    </row>
    <row r="130" spans="1:5" ht="15.75" customHeight="1" x14ac:dyDescent="0.35">
      <c r="A130" s="28" t="s">
        <v>266</v>
      </c>
      <c r="B130" s="32" t="s">
        <v>267</v>
      </c>
      <c r="C130" s="31"/>
      <c r="D130" s="31"/>
      <c r="E130" s="31"/>
    </row>
    <row r="131" spans="1:5" ht="15.75" customHeight="1" x14ac:dyDescent="0.35">
      <c r="A131" s="28" t="s">
        <v>268</v>
      </c>
      <c r="B131" s="32" t="s">
        <v>269</v>
      </c>
      <c r="C131" s="31"/>
      <c r="D131" s="31"/>
      <c r="E131" s="31"/>
    </row>
    <row r="132" spans="1:5" ht="15.75" customHeight="1" x14ac:dyDescent="0.35">
      <c r="A132" s="28" t="s">
        <v>162</v>
      </c>
      <c r="B132" s="32" t="s">
        <v>167</v>
      </c>
      <c r="C132" s="31">
        <v>437411</v>
      </c>
      <c r="D132" s="31"/>
      <c r="E132" s="27">
        <f t="shared" ref="E132:E134" si="13">C132+D132</f>
        <v>437411</v>
      </c>
    </row>
    <row r="133" spans="1:5" ht="15.75" customHeight="1" x14ac:dyDescent="0.35">
      <c r="A133" s="28" t="s">
        <v>132</v>
      </c>
      <c r="B133" s="32" t="s">
        <v>133</v>
      </c>
      <c r="C133" s="31">
        <v>1500</v>
      </c>
      <c r="D133" s="31"/>
      <c r="E133" s="27">
        <f t="shared" si="13"/>
        <v>1500</v>
      </c>
    </row>
    <row r="134" spans="1:5" ht="15.75" customHeight="1" x14ac:dyDescent="0.35">
      <c r="A134" s="28" t="s">
        <v>134</v>
      </c>
      <c r="B134" s="32" t="s">
        <v>135</v>
      </c>
      <c r="C134" s="31">
        <v>197000</v>
      </c>
      <c r="D134" s="31"/>
      <c r="E134" s="27">
        <f t="shared" si="13"/>
        <v>197000</v>
      </c>
    </row>
    <row r="135" spans="1:5" ht="15.75" customHeight="1" x14ac:dyDescent="0.35">
      <c r="A135" s="28" t="s">
        <v>136</v>
      </c>
      <c r="B135" s="32" t="s">
        <v>270</v>
      </c>
      <c r="C135" s="31"/>
      <c r="D135" s="31"/>
      <c r="E135" s="31"/>
    </row>
    <row r="136" spans="1:5" ht="15.75" customHeight="1" x14ac:dyDescent="0.35">
      <c r="A136" s="28" t="s">
        <v>182</v>
      </c>
      <c r="B136" s="32" t="s">
        <v>183</v>
      </c>
      <c r="C136" s="31"/>
      <c r="D136" s="31"/>
      <c r="E136" s="31"/>
    </row>
    <row r="137" spans="1:5" ht="15.75" customHeight="1" x14ac:dyDescent="0.35">
      <c r="A137" s="28" t="s">
        <v>271</v>
      </c>
      <c r="B137" s="32" t="s">
        <v>272</v>
      </c>
      <c r="C137" s="31">
        <v>5000</v>
      </c>
      <c r="D137" s="31"/>
      <c r="E137" s="27">
        <f>C137+D137</f>
        <v>5000</v>
      </c>
    </row>
    <row r="138" spans="1:5" ht="15.75" customHeight="1" thickBot="1" x14ac:dyDescent="0.4">
      <c r="A138" s="33"/>
      <c r="B138" s="41" t="s">
        <v>273</v>
      </c>
      <c r="C138" s="42"/>
      <c r="D138" s="42"/>
      <c r="E138" s="42"/>
    </row>
    <row r="139" spans="1:5" ht="15.75" customHeight="1" thickBot="1" x14ac:dyDescent="0.4">
      <c r="A139" s="22" t="s">
        <v>137</v>
      </c>
      <c r="B139" s="36" t="s">
        <v>138</v>
      </c>
      <c r="C139" s="48">
        <f>SUM(C140:C154)</f>
        <v>1734019</v>
      </c>
      <c r="D139" s="48">
        <f>SUM(D140:D154)</f>
        <v>12900</v>
      </c>
      <c r="E139" s="48">
        <f>SUM(E140:E154)</f>
        <v>1746919</v>
      </c>
    </row>
    <row r="140" spans="1:5" ht="15.75" customHeight="1" x14ac:dyDescent="0.35">
      <c r="A140" s="25" t="s">
        <v>139</v>
      </c>
      <c r="B140" s="76" t="s">
        <v>140</v>
      </c>
      <c r="C140" s="39">
        <v>9300</v>
      </c>
      <c r="D140" s="39"/>
      <c r="E140" s="27">
        <f>C140+D140</f>
        <v>9300</v>
      </c>
    </row>
    <row r="141" spans="1:5" ht="15.75" customHeight="1" x14ac:dyDescent="0.35">
      <c r="A141" s="28" t="s">
        <v>274</v>
      </c>
      <c r="B141" s="32" t="s">
        <v>275</v>
      </c>
      <c r="C141" s="31"/>
      <c r="D141" s="31"/>
      <c r="E141" s="31"/>
    </row>
    <row r="142" spans="1:5" ht="15.75" customHeight="1" x14ac:dyDescent="0.35">
      <c r="A142" s="28" t="s">
        <v>141</v>
      </c>
      <c r="B142" s="32" t="s">
        <v>142</v>
      </c>
      <c r="C142" s="31">
        <v>218132</v>
      </c>
      <c r="D142" s="31"/>
      <c r="E142" s="27">
        <f t="shared" ref="E142:E144" si="14">C142+D142</f>
        <v>218132</v>
      </c>
    </row>
    <row r="143" spans="1:5" ht="15.75" customHeight="1" x14ac:dyDescent="0.35">
      <c r="A143" s="28" t="s">
        <v>143</v>
      </c>
      <c r="B143" s="32" t="s">
        <v>276</v>
      </c>
      <c r="C143" s="31">
        <v>649000</v>
      </c>
      <c r="D143" s="31"/>
      <c r="E143" s="27">
        <f t="shared" si="14"/>
        <v>649000</v>
      </c>
    </row>
    <row r="144" spans="1:5" ht="15.75" customHeight="1" x14ac:dyDescent="0.35">
      <c r="A144" s="28" t="s">
        <v>144</v>
      </c>
      <c r="B144" s="32" t="s">
        <v>145</v>
      </c>
      <c r="C144" s="31">
        <v>152310</v>
      </c>
      <c r="D144" s="31"/>
      <c r="E144" s="27">
        <f t="shared" si="14"/>
        <v>152310</v>
      </c>
    </row>
    <row r="145" spans="1:5" ht="15.75" customHeight="1" x14ac:dyDescent="0.35">
      <c r="A145" s="28" t="s">
        <v>277</v>
      </c>
      <c r="B145" s="32" t="s">
        <v>278</v>
      </c>
      <c r="C145" s="31"/>
      <c r="D145" s="31"/>
      <c r="E145" s="31"/>
    </row>
    <row r="146" spans="1:5" ht="15.75" customHeight="1" x14ac:dyDescent="0.35">
      <c r="A146" s="28" t="s">
        <v>146</v>
      </c>
      <c r="B146" s="32" t="s">
        <v>279</v>
      </c>
      <c r="C146" s="31">
        <v>60400</v>
      </c>
      <c r="D146" s="31"/>
      <c r="E146" s="27">
        <f t="shared" ref="E146:E147" si="15">C146+D146</f>
        <v>60400</v>
      </c>
    </row>
    <row r="147" spans="1:5" ht="15.75" customHeight="1" x14ac:dyDescent="0.35">
      <c r="A147" s="28" t="s">
        <v>147</v>
      </c>
      <c r="B147" s="32" t="s">
        <v>148</v>
      </c>
      <c r="C147" s="31">
        <v>86046</v>
      </c>
      <c r="D147" s="31"/>
      <c r="E147" s="27">
        <f t="shared" si="15"/>
        <v>86046</v>
      </c>
    </row>
    <row r="148" spans="1:5" ht="15.75" customHeight="1" x14ac:dyDescent="0.35">
      <c r="A148" s="28" t="s">
        <v>280</v>
      </c>
      <c r="B148" s="32" t="s">
        <v>281</v>
      </c>
      <c r="C148" s="31"/>
      <c r="D148" s="31"/>
      <c r="E148" s="31"/>
    </row>
    <row r="149" spans="1:5" ht="15.75" customHeight="1" x14ac:dyDescent="0.35">
      <c r="A149" s="28" t="s">
        <v>149</v>
      </c>
      <c r="B149" s="32" t="s">
        <v>150</v>
      </c>
      <c r="C149" s="31">
        <v>12800</v>
      </c>
      <c r="D149" s="31"/>
      <c r="E149" s="27">
        <f>C149+D149</f>
        <v>12800</v>
      </c>
    </row>
    <row r="150" spans="1:5" ht="15.75" customHeight="1" x14ac:dyDescent="0.35">
      <c r="A150" s="28" t="s">
        <v>282</v>
      </c>
      <c r="B150" s="32" t="s">
        <v>283</v>
      </c>
      <c r="C150" s="31"/>
      <c r="D150" s="31"/>
      <c r="E150" s="31"/>
    </row>
    <row r="151" spans="1:5" ht="15.75" customHeight="1" x14ac:dyDescent="0.35">
      <c r="A151" s="28" t="s">
        <v>151</v>
      </c>
      <c r="B151" s="32" t="s">
        <v>152</v>
      </c>
      <c r="C151" s="31">
        <v>227981</v>
      </c>
      <c r="D151" s="31"/>
      <c r="E151" s="27">
        <f>C151+D151</f>
        <v>227981</v>
      </c>
    </row>
    <row r="152" spans="1:5" ht="15.75" customHeight="1" x14ac:dyDescent="0.35">
      <c r="A152" s="28" t="s">
        <v>153</v>
      </c>
      <c r="B152" s="32" t="s">
        <v>154</v>
      </c>
      <c r="C152" s="31"/>
      <c r="D152" s="31"/>
      <c r="E152" s="31"/>
    </row>
    <row r="153" spans="1:5" ht="15.75" customHeight="1" x14ac:dyDescent="0.35">
      <c r="A153" s="28" t="s">
        <v>155</v>
      </c>
      <c r="B153" s="32" t="s">
        <v>170</v>
      </c>
      <c r="C153" s="31">
        <v>318050</v>
      </c>
      <c r="D153" s="31">
        <v>12900</v>
      </c>
      <c r="E153" s="27">
        <f>C153+D153</f>
        <v>330950</v>
      </c>
    </row>
    <row r="154" spans="1:5" ht="15.75" customHeight="1" thickBot="1" x14ac:dyDescent="0.4">
      <c r="A154" s="56"/>
      <c r="B154" s="81" t="s">
        <v>284</v>
      </c>
      <c r="C154" s="35"/>
      <c r="D154" s="35"/>
      <c r="E154" s="35"/>
    </row>
  </sheetData>
  <conditionalFormatting sqref="C35 E35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zoomScale="115" zoomScaleNormal="115" workbookViewId="0">
      <selection activeCell="G24" sqref="G24"/>
    </sheetView>
  </sheetViews>
  <sheetFormatPr defaultRowHeight="14" x14ac:dyDescent="0.3"/>
  <cols>
    <col min="1" max="1" width="8.453125" style="2" customWidth="1"/>
    <col min="2" max="2" width="8.90625" style="2" customWidth="1"/>
    <col min="3" max="3" width="10.453125" style="2" customWidth="1"/>
    <col min="4" max="4" width="8.90625" style="2" customWidth="1"/>
    <col min="5" max="5" width="10.1796875" style="2" customWidth="1"/>
    <col min="6" max="6" width="8.90625" style="3" customWidth="1"/>
    <col min="7" max="7" width="62.90625" style="2" customWidth="1"/>
    <col min="8" max="9" width="8.90625" style="2" customWidth="1"/>
    <col min="10" max="255" width="9.08984375" style="2"/>
    <col min="256" max="256" width="8.453125" style="2" customWidth="1"/>
    <col min="257" max="258" width="8.90625" style="2" customWidth="1"/>
    <col min="259" max="259" width="15.36328125" style="2" customWidth="1"/>
    <col min="260" max="260" width="0.6328125" style="2" customWidth="1"/>
    <col min="261" max="261" width="13.08984375" style="2" customWidth="1"/>
    <col min="262" max="262" width="8.90625" style="2" customWidth="1"/>
    <col min="263" max="263" width="13.6328125" style="2" customWidth="1"/>
    <col min="264" max="265" width="8.90625" style="2" customWidth="1"/>
    <col min="266" max="511" width="9.08984375" style="2"/>
    <col min="512" max="512" width="8.453125" style="2" customWidth="1"/>
    <col min="513" max="514" width="8.90625" style="2" customWidth="1"/>
    <col min="515" max="515" width="15.36328125" style="2" customWidth="1"/>
    <col min="516" max="516" width="0.6328125" style="2" customWidth="1"/>
    <col min="517" max="517" width="13.08984375" style="2" customWidth="1"/>
    <col min="518" max="518" width="8.90625" style="2" customWidth="1"/>
    <col min="519" max="519" width="13.6328125" style="2" customWidth="1"/>
    <col min="520" max="521" width="8.90625" style="2" customWidth="1"/>
    <col min="522" max="767" width="9.08984375" style="2"/>
    <col min="768" max="768" width="8.453125" style="2" customWidth="1"/>
    <col min="769" max="770" width="8.90625" style="2" customWidth="1"/>
    <col min="771" max="771" width="15.36328125" style="2" customWidth="1"/>
    <col min="772" max="772" width="0.6328125" style="2" customWidth="1"/>
    <col min="773" max="773" width="13.08984375" style="2" customWidth="1"/>
    <col min="774" max="774" width="8.90625" style="2" customWidth="1"/>
    <col min="775" max="775" width="13.6328125" style="2" customWidth="1"/>
    <col min="776" max="777" width="8.90625" style="2" customWidth="1"/>
    <col min="778" max="1023" width="9.08984375" style="2"/>
    <col min="1024" max="1024" width="8.453125" style="2" customWidth="1"/>
    <col min="1025" max="1026" width="8.90625" style="2" customWidth="1"/>
    <col min="1027" max="1027" width="15.36328125" style="2" customWidth="1"/>
    <col min="1028" max="1028" width="0.6328125" style="2" customWidth="1"/>
    <col min="1029" max="1029" width="13.08984375" style="2" customWidth="1"/>
    <col min="1030" max="1030" width="8.90625" style="2" customWidth="1"/>
    <col min="1031" max="1031" width="13.6328125" style="2" customWidth="1"/>
    <col min="1032" max="1033" width="8.90625" style="2" customWidth="1"/>
    <col min="1034" max="1279" width="9.08984375" style="2"/>
    <col min="1280" max="1280" width="8.453125" style="2" customWidth="1"/>
    <col min="1281" max="1282" width="8.90625" style="2" customWidth="1"/>
    <col min="1283" max="1283" width="15.36328125" style="2" customWidth="1"/>
    <col min="1284" max="1284" width="0.6328125" style="2" customWidth="1"/>
    <col min="1285" max="1285" width="13.08984375" style="2" customWidth="1"/>
    <col min="1286" max="1286" width="8.90625" style="2" customWidth="1"/>
    <col min="1287" max="1287" width="13.6328125" style="2" customWidth="1"/>
    <col min="1288" max="1289" width="8.90625" style="2" customWidth="1"/>
    <col min="1290" max="1535" width="9.08984375" style="2"/>
    <col min="1536" max="1536" width="8.453125" style="2" customWidth="1"/>
    <col min="1537" max="1538" width="8.90625" style="2" customWidth="1"/>
    <col min="1539" max="1539" width="15.36328125" style="2" customWidth="1"/>
    <col min="1540" max="1540" width="0.6328125" style="2" customWidth="1"/>
    <col min="1541" max="1541" width="13.08984375" style="2" customWidth="1"/>
    <col min="1542" max="1542" width="8.90625" style="2" customWidth="1"/>
    <col min="1543" max="1543" width="13.6328125" style="2" customWidth="1"/>
    <col min="1544" max="1545" width="8.90625" style="2" customWidth="1"/>
    <col min="1546" max="1791" width="9.08984375" style="2"/>
    <col min="1792" max="1792" width="8.453125" style="2" customWidth="1"/>
    <col min="1793" max="1794" width="8.90625" style="2" customWidth="1"/>
    <col min="1795" max="1795" width="15.36328125" style="2" customWidth="1"/>
    <col min="1796" max="1796" width="0.6328125" style="2" customWidth="1"/>
    <col min="1797" max="1797" width="13.08984375" style="2" customWidth="1"/>
    <col min="1798" max="1798" width="8.90625" style="2" customWidth="1"/>
    <col min="1799" max="1799" width="13.6328125" style="2" customWidth="1"/>
    <col min="1800" max="1801" width="8.90625" style="2" customWidth="1"/>
    <col min="1802" max="2047" width="9.08984375" style="2"/>
    <col min="2048" max="2048" width="8.453125" style="2" customWidth="1"/>
    <col min="2049" max="2050" width="8.90625" style="2" customWidth="1"/>
    <col min="2051" max="2051" width="15.36328125" style="2" customWidth="1"/>
    <col min="2052" max="2052" width="0.6328125" style="2" customWidth="1"/>
    <col min="2053" max="2053" width="13.08984375" style="2" customWidth="1"/>
    <col min="2054" max="2054" width="8.90625" style="2" customWidth="1"/>
    <col min="2055" max="2055" width="13.6328125" style="2" customWidth="1"/>
    <col min="2056" max="2057" width="8.90625" style="2" customWidth="1"/>
    <col min="2058" max="2303" width="9.08984375" style="2"/>
    <col min="2304" max="2304" width="8.453125" style="2" customWidth="1"/>
    <col min="2305" max="2306" width="8.90625" style="2" customWidth="1"/>
    <col min="2307" max="2307" width="15.36328125" style="2" customWidth="1"/>
    <col min="2308" max="2308" width="0.6328125" style="2" customWidth="1"/>
    <col min="2309" max="2309" width="13.08984375" style="2" customWidth="1"/>
    <col min="2310" max="2310" width="8.90625" style="2" customWidth="1"/>
    <col min="2311" max="2311" width="13.6328125" style="2" customWidth="1"/>
    <col min="2312" max="2313" width="8.90625" style="2" customWidth="1"/>
    <col min="2314" max="2559" width="9.08984375" style="2"/>
    <col min="2560" max="2560" width="8.453125" style="2" customWidth="1"/>
    <col min="2561" max="2562" width="8.90625" style="2" customWidth="1"/>
    <col min="2563" max="2563" width="15.36328125" style="2" customWidth="1"/>
    <col min="2564" max="2564" width="0.6328125" style="2" customWidth="1"/>
    <col min="2565" max="2565" width="13.08984375" style="2" customWidth="1"/>
    <col min="2566" max="2566" width="8.90625" style="2" customWidth="1"/>
    <col min="2567" max="2567" width="13.6328125" style="2" customWidth="1"/>
    <col min="2568" max="2569" width="8.90625" style="2" customWidth="1"/>
    <col min="2570" max="2815" width="9.08984375" style="2"/>
    <col min="2816" max="2816" width="8.453125" style="2" customWidth="1"/>
    <col min="2817" max="2818" width="8.90625" style="2" customWidth="1"/>
    <col min="2819" max="2819" width="15.36328125" style="2" customWidth="1"/>
    <col min="2820" max="2820" width="0.6328125" style="2" customWidth="1"/>
    <col min="2821" max="2821" width="13.08984375" style="2" customWidth="1"/>
    <col min="2822" max="2822" width="8.90625" style="2" customWidth="1"/>
    <col min="2823" max="2823" width="13.6328125" style="2" customWidth="1"/>
    <col min="2824" max="2825" width="8.90625" style="2" customWidth="1"/>
    <col min="2826" max="3071" width="9.08984375" style="2"/>
    <col min="3072" max="3072" width="8.453125" style="2" customWidth="1"/>
    <col min="3073" max="3074" width="8.90625" style="2" customWidth="1"/>
    <col min="3075" max="3075" width="15.36328125" style="2" customWidth="1"/>
    <col min="3076" max="3076" width="0.6328125" style="2" customWidth="1"/>
    <col min="3077" max="3077" width="13.08984375" style="2" customWidth="1"/>
    <col min="3078" max="3078" width="8.90625" style="2" customWidth="1"/>
    <col min="3079" max="3079" width="13.6328125" style="2" customWidth="1"/>
    <col min="3080" max="3081" width="8.90625" style="2" customWidth="1"/>
    <col min="3082" max="3327" width="9.08984375" style="2"/>
    <col min="3328" max="3328" width="8.453125" style="2" customWidth="1"/>
    <col min="3329" max="3330" width="8.90625" style="2" customWidth="1"/>
    <col min="3331" max="3331" width="15.36328125" style="2" customWidth="1"/>
    <col min="3332" max="3332" width="0.6328125" style="2" customWidth="1"/>
    <col min="3333" max="3333" width="13.08984375" style="2" customWidth="1"/>
    <col min="3334" max="3334" width="8.90625" style="2" customWidth="1"/>
    <col min="3335" max="3335" width="13.6328125" style="2" customWidth="1"/>
    <col min="3336" max="3337" width="8.90625" style="2" customWidth="1"/>
    <col min="3338" max="3583" width="9.08984375" style="2"/>
    <col min="3584" max="3584" width="8.453125" style="2" customWidth="1"/>
    <col min="3585" max="3586" width="8.90625" style="2" customWidth="1"/>
    <col min="3587" max="3587" width="15.36328125" style="2" customWidth="1"/>
    <col min="3588" max="3588" width="0.6328125" style="2" customWidth="1"/>
    <col min="3589" max="3589" width="13.08984375" style="2" customWidth="1"/>
    <col min="3590" max="3590" width="8.90625" style="2" customWidth="1"/>
    <col min="3591" max="3591" width="13.6328125" style="2" customWidth="1"/>
    <col min="3592" max="3593" width="8.90625" style="2" customWidth="1"/>
    <col min="3594" max="3839" width="9.08984375" style="2"/>
    <col min="3840" max="3840" width="8.453125" style="2" customWidth="1"/>
    <col min="3841" max="3842" width="8.90625" style="2" customWidth="1"/>
    <col min="3843" max="3843" width="15.36328125" style="2" customWidth="1"/>
    <col min="3844" max="3844" width="0.6328125" style="2" customWidth="1"/>
    <col min="3845" max="3845" width="13.08984375" style="2" customWidth="1"/>
    <col min="3846" max="3846" width="8.90625" style="2" customWidth="1"/>
    <col min="3847" max="3847" width="13.6328125" style="2" customWidth="1"/>
    <col min="3848" max="3849" width="8.90625" style="2" customWidth="1"/>
    <col min="3850" max="4095" width="9.08984375" style="2"/>
    <col min="4096" max="4096" width="8.453125" style="2" customWidth="1"/>
    <col min="4097" max="4098" width="8.90625" style="2" customWidth="1"/>
    <col min="4099" max="4099" width="15.36328125" style="2" customWidth="1"/>
    <col min="4100" max="4100" width="0.6328125" style="2" customWidth="1"/>
    <col min="4101" max="4101" width="13.08984375" style="2" customWidth="1"/>
    <col min="4102" max="4102" width="8.90625" style="2" customWidth="1"/>
    <col min="4103" max="4103" width="13.6328125" style="2" customWidth="1"/>
    <col min="4104" max="4105" width="8.90625" style="2" customWidth="1"/>
    <col min="4106" max="4351" width="9.08984375" style="2"/>
    <col min="4352" max="4352" width="8.453125" style="2" customWidth="1"/>
    <col min="4353" max="4354" width="8.90625" style="2" customWidth="1"/>
    <col min="4355" max="4355" width="15.36328125" style="2" customWidth="1"/>
    <col min="4356" max="4356" width="0.6328125" style="2" customWidth="1"/>
    <col min="4357" max="4357" width="13.08984375" style="2" customWidth="1"/>
    <col min="4358" max="4358" width="8.90625" style="2" customWidth="1"/>
    <col min="4359" max="4359" width="13.6328125" style="2" customWidth="1"/>
    <col min="4360" max="4361" width="8.90625" style="2" customWidth="1"/>
    <col min="4362" max="4607" width="9.08984375" style="2"/>
    <col min="4608" max="4608" width="8.453125" style="2" customWidth="1"/>
    <col min="4609" max="4610" width="8.90625" style="2" customWidth="1"/>
    <col min="4611" max="4611" width="15.36328125" style="2" customWidth="1"/>
    <col min="4612" max="4612" width="0.6328125" style="2" customWidth="1"/>
    <col min="4613" max="4613" width="13.08984375" style="2" customWidth="1"/>
    <col min="4614" max="4614" width="8.90625" style="2" customWidth="1"/>
    <col min="4615" max="4615" width="13.6328125" style="2" customWidth="1"/>
    <col min="4616" max="4617" width="8.90625" style="2" customWidth="1"/>
    <col min="4618" max="4863" width="9.08984375" style="2"/>
    <col min="4864" max="4864" width="8.453125" style="2" customWidth="1"/>
    <col min="4865" max="4866" width="8.90625" style="2" customWidth="1"/>
    <col min="4867" max="4867" width="15.36328125" style="2" customWidth="1"/>
    <col min="4868" max="4868" width="0.6328125" style="2" customWidth="1"/>
    <col min="4869" max="4869" width="13.08984375" style="2" customWidth="1"/>
    <col min="4870" max="4870" width="8.90625" style="2" customWidth="1"/>
    <col min="4871" max="4871" width="13.6328125" style="2" customWidth="1"/>
    <col min="4872" max="4873" width="8.90625" style="2" customWidth="1"/>
    <col min="4874" max="5119" width="9.08984375" style="2"/>
    <col min="5120" max="5120" width="8.453125" style="2" customWidth="1"/>
    <col min="5121" max="5122" width="8.90625" style="2" customWidth="1"/>
    <col min="5123" max="5123" width="15.36328125" style="2" customWidth="1"/>
    <col min="5124" max="5124" width="0.6328125" style="2" customWidth="1"/>
    <col min="5125" max="5125" width="13.08984375" style="2" customWidth="1"/>
    <col min="5126" max="5126" width="8.90625" style="2" customWidth="1"/>
    <col min="5127" max="5127" width="13.6328125" style="2" customWidth="1"/>
    <col min="5128" max="5129" width="8.90625" style="2" customWidth="1"/>
    <col min="5130" max="5375" width="9.08984375" style="2"/>
    <col min="5376" max="5376" width="8.453125" style="2" customWidth="1"/>
    <col min="5377" max="5378" width="8.90625" style="2" customWidth="1"/>
    <col min="5379" max="5379" width="15.36328125" style="2" customWidth="1"/>
    <col min="5380" max="5380" width="0.6328125" style="2" customWidth="1"/>
    <col min="5381" max="5381" width="13.08984375" style="2" customWidth="1"/>
    <col min="5382" max="5382" width="8.90625" style="2" customWidth="1"/>
    <col min="5383" max="5383" width="13.6328125" style="2" customWidth="1"/>
    <col min="5384" max="5385" width="8.90625" style="2" customWidth="1"/>
    <col min="5386" max="5631" width="9.08984375" style="2"/>
    <col min="5632" max="5632" width="8.453125" style="2" customWidth="1"/>
    <col min="5633" max="5634" width="8.90625" style="2" customWidth="1"/>
    <col min="5635" max="5635" width="15.36328125" style="2" customWidth="1"/>
    <col min="5636" max="5636" width="0.6328125" style="2" customWidth="1"/>
    <col min="5637" max="5637" width="13.08984375" style="2" customWidth="1"/>
    <col min="5638" max="5638" width="8.90625" style="2" customWidth="1"/>
    <col min="5639" max="5639" width="13.6328125" style="2" customWidth="1"/>
    <col min="5640" max="5641" width="8.90625" style="2" customWidth="1"/>
    <col min="5642" max="5887" width="9.08984375" style="2"/>
    <col min="5888" max="5888" width="8.453125" style="2" customWidth="1"/>
    <col min="5889" max="5890" width="8.90625" style="2" customWidth="1"/>
    <col min="5891" max="5891" width="15.36328125" style="2" customWidth="1"/>
    <col min="5892" max="5892" width="0.6328125" style="2" customWidth="1"/>
    <col min="5893" max="5893" width="13.08984375" style="2" customWidth="1"/>
    <col min="5894" max="5894" width="8.90625" style="2" customWidth="1"/>
    <col min="5895" max="5895" width="13.6328125" style="2" customWidth="1"/>
    <col min="5896" max="5897" width="8.90625" style="2" customWidth="1"/>
    <col min="5898" max="6143" width="9.08984375" style="2"/>
    <col min="6144" max="6144" width="8.453125" style="2" customWidth="1"/>
    <col min="6145" max="6146" width="8.90625" style="2" customWidth="1"/>
    <col min="6147" max="6147" width="15.36328125" style="2" customWidth="1"/>
    <col min="6148" max="6148" width="0.6328125" style="2" customWidth="1"/>
    <col min="6149" max="6149" width="13.08984375" style="2" customWidth="1"/>
    <col min="6150" max="6150" width="8.90625" style="2" customWidth="1"/>
    <col min="6151" max="6151" width="13.6328125" style="2" customWidth="1"/>
    <col min="6152" max="6153" width="8.90625" style="2" customWidth="1"/>
    <col min="6154" max="6399" width="9.08984375" style="2"/>
    <col min="6400" max="6400" width="8.453125" style="2" customWidth="1"/>
    <col min="6401" max="6402" width="8.90625" style="2" customWidth="1"/>
    <col min="6403" max="6403" width="15.36328125" style="2" customWidth="1"/>
    <col min="6404" max="6404" width="0.6328125" style="2" customWidth="1"/>
    <col min="6405" max="6405" width="13.08984375" style="2" customWidth="1"/>
    <col min="6406" max="6406" width="8.90625" style="2" customWidth="1"/>
    <col min="6407" max="6407" width="13.6328125" style="2" customWidth="1"/>
    <col min="6408" max="6409" width="8.90625" style="2" customWidth="1"/>
    <col min="6410" max="6655" width="9.08984375" style="2"/>
    <col min="6656" max="6656" width="8.453125" style="2" customWidth="1"/>
    <col min="6657" max="6658" width="8.90625" style="2" customWidth="1"/>
    <col min="6659" max="6659" width="15.36328125" style="2" customWidth="1"/>
    <col min="6660" max="6660" width="0.6328125" style="2" customWidth="1"/>
    <col min="6661" max="6661" width="13.08984375" style="2" customWidth="1"/>
    <col min="6662" max="6662" width="8.90625" style="2" customWidth="1"/>
    <col min="6663" max="6663" width="13.6328125" style="2" customWidth="1"/>
    <col min="6664" max="6665" width="8.90625" style="2" customWidth="1"/>
    <col min="6666" max="6911" width="9.08984375" style="2"/>
    <col min="6912" max="6912" width="8.453125" style="2" customWidth="1"/>
    <col min="6913" max="6914" width="8.90625" style="2" customWidth="1"/>
    <col min="6915" max="6915" width="15.36328125" style="2" customWidth="1"/>
    <col min="6916" max="6916" width="0.6328125" style="2" customWidth="1"/>
    <col min="6917" max="6917" width="13.08984375" style="2" customWidth="1"/>
    <col min="6918" max="6918" width="8.90625" style="2" customWidth="1"/>
    <col min="6919" max="6919" width="13.6328125" style="2" customWidth="1"/>
    <col min="6920" max="6921" width="8.90625" style="2" customWidth="1"/>
    <col min="6922" max="7167" width="9.08984375" style="2"/>
    <col min="7168" max="7168" width="8.453125" style="2" customWidth="1"/>
    <col min="7169" max="7170" width="8.90625" style="2" customWidth="1"/>
    <col min="7171" max="7171" width="15.36328125" style="2" customWidth="1"/>
    <col min="7172" max="7172" width="0.6328125" style="2" customWidth="1"/>
    <col min="7173" max="7173" width="13.08984375" style="2" customWidth="1"/>
    <col min="7174" max="7174" width="8.90625" style="2" customWidth="1"/>
    <col min="7175" max="7175" width="13.6328125" style="2" customWidth="1"/>
    <col min="7176" max="7177" width="8.90625" style="2" customWidth="1"/>
    <col min="7178" max="7423" width="9.08984375" style="2"/>
    <col min="7424" max="7424" width="8.453125" style="2" customWidth="1"/>
    <col min="7425" max="7426" width="8.90625" style="2" customWidth="1"/>
    <col min="7427" max="7427" width="15.36328125" style="2" customWidth="1"/>
    <col min="7428" max="7428" width="0.6328125" style="2" customWidth="1"/>
    <col min="7429" max="7429" width="13.08984375" style="2" customWidth="1"/>
    <col min="7430" max="7430" width="8.90625" style="2" customWidth="1"/>
    <col min="7431" max="7431" width="13.6328125" style="2" customWidth="1"/>
    <col min="7432" max="7433" width="8.90625" style="2" customWidth="1"/>
    <col min="7434" max="7679" width="9.08984375" style="2"/>
    <col min="7680" max="7680" width="8.453125" style="2" customWidth="1"/>
    <col min="7681" max="7682" width="8.90625" style="2" customWidth="1"/>
    <col min="7683" max="7683" width="15.36328125" style="2" customWidth="1"/>
    <col min="7684" max="7684" width="0.6328125" style="2" customWidth="1"/>
    <col min="7685" max="7685" width="13.08984375" style="2" customWidth="1"/>
    <col min="7686" max="7686" width="8.90625" style="2" customWidth="1"/>
    <col min="7687" max="7687" width="13.6328125" style="2" customWidth="1"/>
    <col min="7688" max="7689" width="8.90625" style="2" customWidth="1"/>
    <col min="7690" max="7935" width="9.08984375" style="2"/>
    <col min="7936" max="7936" width="8.453125" style="2" customWidth="1"/>
    <col min="7937" max="7938" width="8.90625" style="2" customWidth="1"/>
    <col min="7939" max="7939" width="15.36328125" style="2" customWidth="1"/>
    <col min="7940" max="7940" width="0.6328125" style="2" customWidth="1"/>
    <col min="7941" max="7941" width="13.08984375" style="2" customWidth="1"/>
    <col min="7942" max="7942" width="8.90625" style="2" customWidth="1"/>
    <col min="7943" max="7943" width="13.6328125" style="2" customWidth="1"/>
    <col min="7944" max="7945" width="8.90625" style="2" customWidth="1"/>
    <col min="7946" max="8191" width="9.08984375" style="2"/>
    <col min="8192" max="8192" width="8.453125" style="2" customWidth="1"/>
    <col min="8193" max="8194" width="8.90625" style="2" customWidth="1"/>
    <col min="8195" max="8195" width="15.36328125" style="2" customWidth="1"/>
    <col min="8196" max="8196" width="0.6328125" style="2" customWidth="1"/>
    <col min="8197" max="8197" width="13.08984375" style="2" customWidth="1"/>
    <col min="8198" max="8198" width="8.90625" style="2" customWidth="1"/>
    <col min="8199" max="8199" width="13.6328125" style="2" customWidth="1"/>
    <col min="8200" max="8201" width="8.90625" style="2" customWidth="1"/>
    <col min="8202" max="8447" width="9.08984375" style="2"/>
    <col min="8448" max="8448" width="8.453125" style="2" customWidth="1"/>
    <col min="8449" max="8450" width="8.90625" style="2" customWidth="1"/>
    <col min="8451" max="8451" width="15.36328125" style="2" customWidth="1"/>
    <col min="8452" max="8452" width="0.6328125" style="2" customWidth="1"/>
    <col min="8453" max="8453" width="13.08984375" style="2" customWidth="1"/>
    <col min="8454" max="8454" width="8.90625" style="2" customWidth="1"/>
    <col min="8455" max="8455" width="13.6328125" style="2" customWidth="1"/>
    <col min="8456" max="8457" width="8.90625" style="2" customWidth="1"/>
    <col min="8458" max="8703" width="9.08984375" style="2"/>
    <col min="8704" max="8704" width="8.453125" style="2" customWidth="1"/>
    <col min="8705" max="8706" width="8.90625" style="2" customWidth="1"/>
    <col min="8707" max="8707" width="15.36328125" style="2" customWidth="1"/>
    <col min="8708" max="8708" width="0.6328125" style="2" customWidth="1"/>
    <col min="8709" max="8709" width="13.08984375" style="2" customWidth="1"/>
    <col min="8710" max="8710" width="8.90625" style="2" customWidth="1"/>
    <col min="8711" max="8711" width="13.6328125" style="2" customWidth="1"/>
    <col min="8712" max="8713" width="8.90625" style="2" customWidth="1"/>
    <col min="8714" max="8959" width="9.08984375" style="2"/>
    <col min="8960" max="8960" width="8.453125" style="2" customWidth="1"/>
    <col min="8961" max="8962" width="8.90625" style="2" customWidth="1"/>
    <col min="8963" max="8963" width="15.36328125" style="2" customWidth="1"/>
    <col min="8964" max="8964" width="0.6328125" style="2" customWidth="1"/>
    <col min="8965" max="8965" width="13.08984375" style="2" customWidth="1"/>
    <col min="8966" max="8966" width="8.90625" style="2" customWidth="1"/>
    <col min="8967" max="8967" width="13.6328125" style="2" customWidth="1"/>
    <col min="8968" max="8969" width="8.90625" style="2" customWidth="1"/>
    <col min="8970" max="9215" width="9.08984375" style="2"/>
    <col min="9216" max="9216" width="8.453125" style="2" customWidth="1"/>
    <col min="9217" max="9218" width="8.90625" style="2" customWidth="1"/>
    <col min="9219" max="9219" width="15.36328125" style="2" customWidth="1"/>
    <col min="9220" max="9220" width="0.6328125" style="2" customWidth="1"/>
    <col min="9221" max="9221" width="13.08984375" style="2" customWidth="1"/>
    <col min="9222" max="9222" width="8.90625" style="2" customWidth="1"/>
    <col min="9223" max="9223" width="13.6328125" style="2" customWidth="1"/>
    <col min="9224" max="9225" width="8.90625" style="2" customWidth="1"/>
    <col min="9226" max="9471" width="9.08984375" style="2"/>
    <col min="9472" max="9472" width="8.453125" style="2" customWidth="1"/>
    <col min="9473" max="9474" width="8.90625" style="2" customWidth="1"/>
    <col min="9475" max="9475" width="15.36328125" style="2" customWidth="1"/>
    <col min="9476" max="9476" width="0.6328125" style="2" customWidth="1"/>
    <col min="9477" max="9477" width="13.08984375" style="2" customWidth="1"/>
    <col min="9478" max="9478" width="8.90625" style="2" customWidth="1"/>
    <col min="9479" max="9479" width="13.6328125" style="2" customWidth="1"/>
    <col min="9480" max="9481" width="8.90625" style="2" customWidth="1"/>
    <col min="9482" max="9727" width="9.08984375" style="2"/>
    <col min="9728" max="9728" width="8.453125" style="2" customWidth="1"/>
    <col min="9729" max="9730" width="8.90625" style="2" customWidth="1"/>
    <col min="9731" max="9731" width="15.36328125" style="2" customWidth="1"/>
    <col min="9732" max="9732" width="0.6328125" style="2" customWidth="1"/>
    <col min="9733" max="9733" width="13.08984375" style="2" customWidth="1"/>
    <col min="9734" max="9734" width="8.90625" style="2" customWidth="1"/>
    <col min="9735" max="9735" width="13.6328125" style="2" customWidth="1"/>
    <col min="9736" max="9737" width="8.90625" style="2" customWidth="1"/>
    <col min="9738" max="9983" width="9.08984375" style="2"/>
    <col min="9984" max="9984" width="8.453125" style="2" customWidth="1"/>
    <col min="9985" max="9986" width="8.90625" style="2" customWidth="1"/>
    <col min="9987" max="9987" width="15.36328125" style="2" customWidth="1"/>
    <col min="9988" max="9988" width="0.6328125" style="2" customWidth="1"/>
    <col min="9989" max="9989" width="13.08984375" style="2" customWidth="1"/>
    <col min="9990" max="9990" width="8.90625" style="2" customWidth="1"/>
    <col min="9991" max="9991" width="13.6328125" style="2" customWidth="1"/>
    <col min="9992" max="9993" width="8.90625" style="2" customWidth="1"/>
    <col min="9994" max="10239" width="9.08984375" style="2"/>
    <col min="10240" max="10240" width="8.453125" style="2" customWidth="1"/>
    <col min="10241" max="10242" width="8.90625" style="2" customWidth="1"/>
    <col min="10243" max="10243" width="15.36328125" style="2" customWidth="1"/>
    <col min="10244" max="10244" width="0.6328125" style="2" customWidth="1"/>
    <col min="10245" max="10245" width="13.08984375" style="2" customWidth="1"/>
    <col min="10246" max="10246" width="8.90625" style="2" customWidth="1"/>
    <col min="10247" max="10247" width="13.6328125" style="2" customWidth="1"/>
    <col min="10248" max="10249" width="8.90625" style="2" customWidth="1"/>
    <col min="10250" max="10495" width="9.08984375" style="2"/>
    <col min="10496" max="10496" width="8.453125" style="2" customWidth="1"/>
    <col min="10497" max="10498" width="8.90625" style="2" customWidth="1"/>
    <col min="10499" max="10499" width="15.36328125" style="2" customWidth="1"/>
    <col min="10500" max="10500" width="0.6328125" style="2" customWidth="1"/>
    <col min="10501" max="10501" width="13.08984375" style="2" customWidth="1"/>
    <col min="10502" max="10502" width="8.90625" style="2" customWidth="1"/>
    <col min="10503" max="10503" width="13.6328125" style="2" customWidth="1"/>
    <col min="10504" max="10505" width="8.90625" style="2" customWidth="1"/>
    <col min="10506" max="10751" width="9.08984375" style="2"/>
    <col min="10752" max="10752" width="8.453125" style="2" customWidth="1"/>
    <col min="10753" max="10754" width="8.90625" style="2" customWidth="1"/>
    <col min="10755" max="10755" width="15.36328125" style="2" customWidth="1"/>
    <col min="10756" max="10756" width="0.6328125" style="2" customWidth="1"/>
    <col min="10757" max="10757" width="13.08984375" style="2" customWidth="1"/>
    <col min="10758" max="10758" width="8.90625" style="2" customWidth="1"/>
    <col min="10759" max="10759" width="13.6328125" style="2" customWidth="1"/>
    <col min="10760" max="10761" width="8.90625" style="2" customWidth="1"/>
    <col min="10762" max="11007" width="9.08984375" style="2"/>
    <col min="11008" max="11008" width="8.453125" style="2" customWidth="1"/>
    <col min="11009" max="11010" width="8.90625" style="2" customWidth="1"/>
    <col min="11011" max="11011" width="15.36328125" style="2" customWidth="1"/>
    <col min="11012" max="11012" width="0.6328125" style="2" customWidth="1"/>
    <col min="11013" max="11013" width="13.08984375" style="2" customWidth="1"/>
    <col min="11014" max="11014" width="8.90625" style="2" customWidth="1"/>
    <col min="11015" max="11015" width="13.6328125" style="2" customWidth="1"/>
    <col min="11016" max="11017" width="8.90625" style="2" customWidth="1"/>
    <col min="11018" max="11263" width="9.08984375" style="2"/>
    <col min="11264" max="11264" width="8.453125" style="2" customWidth="1"/>
    <col min="11265" max="11266" width="8.90625" style="2" customWidth="1"/>
    <col min="11267" max="11267" width="15.36328125" style="2" customWidth="1"/>
    <col min="11268" max="11268" width="0.6328125" style="2" customWidth="1"/>
    <col min="11269" max="11269" width="13.08984375" style="2" customWidth="1"/>
    <col min="11270" max="11270" width="8.90625" style="2" customWidth="1"/>
    <col min="11271" max="11271" width="13.6328125" style="2" customWidth="1"/>
    <col min="11272" max="11273" width="8.90625" style="2" customWidth="1"/>
    <col min="11274" max="11519" width="9.08984375" style="2"/>
    <col min="11520" max="11520" width="8.453125" style="2" customWidth="1"/>
    <col min="11521" max="11522" width="8.90625" style="2" customWidth="1"/>
    <col min="11523" max="11523" width="15.36328125" style="2" customWidth="1"/>
    <col min="11524" max="11524" width="0.6328125" style="2" customWidth="1"/>
    <col min="11525" max="11525" width="13.08984375" style="2" customWidth="1"/>
    <col min="11526" max="11526" width="8.90625" style="2" customWidth="1"/>
    <col min="11527" max="11527" width="13.6328125" style="2" customWidth="1"/>
    <col min="11528" max="11529" width="8.90625" style="2" customWidth="1"/>
    <col min="11530" max="11775" width="9.08984375" style="2"/>
    <col min="11776" max="11776" width="8.453125" style="2" customWidth="1"/>
    <col min="11777" max="11778" width="8.90625" style="2" customWidth="1"/>
    <col min="11779" max="11779" width="15.36328125" style="2" customWidth="1"/>
    <col min="11780" max="11780" width="0.6328125" style="2" customWidth="1"/>
    <col min="11781" max="11781" width="13.08984375" style="2" customWidth="1"/>
    <col min="11782" max="11782" width="8.90625" style="2" customWidth="1"/>
    <col min="11783" max="11783" width="13.6328125" style="2" customWidth="1"/>
    <col min="11784" max="11785" width="8.90625" style="2" customWidth="1"/>
    <col min="11786" max="12031" width="9.08984375" style="2"/>
    <col min="12032" max="12032" width="8.453125" style="2" customWidth="1"/>
    <col min="12033" max="12034" width="8.90625" style="2" customWidth="1"/>
    <col min="12035" max="12035" width="15.36328125" style="2" customWidth="1"/>
    <col min="12036" max="12036" width="0.6328125" style="2" customWidth="1"/>
    <col min="12037" max="12037" width="13.08984375" style="2" customWidth="1"/>
    <col min="12038" max="12038" width="8.90625" style="2" customWidth="1"/>
    <col min="12039" max="12039" width="13.6328125" style="2" customWidth="1"/>
    <col min="12040" max="12041" width="8.90625" style="2" customWidth="1"/>
    <col min="12042" max="12287" width="9.08984375" style="2"/>
    <col min="12288" max="12288" width="8.453125" style="2" customWidth="1"/>
    <col min="12289" max="12290" width="8.90625" style="2" customWidth="1"/>
    <col min="12291" max="12291" width="15.36328125" style="2" customWidth="1"/>
    <col min="12292" max="12292" width="0.6328125" style="2" customWidth="1"/>
    <col min="12293" max="12293" width="13.08984375" style="2" customWidth="1"/>
    <col min="12294" max="12294" width="8.90625" style="2" customWidth="1"/>
    <col min="12295" max="12295" width="13.6328125" style="2" customWidth="1"/>
    <col min="12296" max="12297" width="8.90625" style="2" customWidth="1"/>
    <col min="12298" max="12543" width="9.08984375" style="2"/>
    <col min="12544" max="12544" width="8.453125" style="2" customWidth="1"/>
    <col min="12545" max="12546" width="8.90625" style="2" customWidth="1"/>
    <col min="12547" max="12547" width="15.36328125" style="2" customWidth="1"/>
    <col min="12548" max="12548" width="0.6328125" style="2" customWidth="1"/>
    <col min="12549" max="12549" width="13.08984375" style="2" customWidth="1"/>
    <col min="12550" max="12550" width="8.90625" style="2" customWidth="1"/>
    <col min="12551" max="12551" width="13.6328125" style="2" customWidth="1"/>
    <col min="12552" max="12553" width="8.90625" style="2" customWidth="1"/>
    <col min="12554" max="12799" width="9.08984375" style="2"/>
    <col min="12800" max="12800" width="8.453125" style="2" customWidth="1"/>
    <col min="12801" max="12802" width="8.90625" style="2" customWidth="1"/>
    <col min="12803" max="12803" width="15.36328125" style="2" customWidth="1"/>
    <col min="12804" max="12804" width="0.6328125" style="2" customWidth="1"/>
    <col min="12805" max="12805" width="13.08984375" style="2" customWidth="1"/>
    <col min="12806" max="12806" width="8.90625" style="2" customWidth="1"/>
    <col min="12807" max="12807" width="13.6328125" style="2" customWidth="1"/>
    <col min="12808" max="12809" width="8.90625" style="2" customWidth="1"/>
    <col min="12810" max="13055" width="9.08984375" style="2"/>
    <col min="13056" max="13056" width="8.453125" style="2" customWidth="1"/>
    <col min="13057" max="13058" width="8.90625" style="2" customWidth="1"/>
    <col min="13059" max="13059" width="15.36328125" style="2" customWidth="1"/>
    <col min="13060" max="13060" width="0.6328125" style="2" customWidth="1"/>
    <col min="13061" max="13061" width="13.08984375" style="2" customWidth="1"/>
    <col min="13062" max="13062" width="8.90625" style="2" customWidth="1"/>
    <col min="13063" max="13063" width="13.6328125" style="2" customWidth="1"/>
    <col min="13064" max="13065" width="8.90625" style="2" customWidth="1"/>
    <col min="13066" max="13311" width="9.08984375" style="2"/>
    <col min="13312" max="13312" width="8.453125" style="2" customWidth="1"/>
    <col min="13313" max="13314" width="8.90625" style="2" customWidth="1"/>
    <col min="13315" max="13315" width="15.36328125" style="2" customWidth="1"/>
    <col min="13316" max="13316" width="0.6328125" style="2" customWidth="1"/>
    <col min="13317" max="13317" width="13.08984375" style="2" customWidth="1"/>
    <col min="13318" max="13318" width="8.90625" style="2" customWidth="1"/>
    <col min="13319" max="13319" width="13.6328125" style="2" customWidth="1"/>
    <col min="13320" max="13321" width="8.90625" style="2" customWidth="1"/>
    <col min="13322" max="13567" width="9.08984375" style="2"/>
    <col min="13568" max="13568" width="8.453125" style="2" customWidth="1"/>
    <col min="13569" max="13570" width="8.90625" style="2" customWidth="1"/>
    <col min="13571" max="13571" width="15.36328125" style="2" customWidth="1"/>
    <col min="13572" max="13572" width="0.6328125" style="2" customWidth="1"/>
    <col min="13573" max="13573" width="13.08984375" style="2" customWidth="1"/>
    <col min="13574" max="13574" width="8.90625" style="2" customWidth="1"/>
    <col min="13575" max="13575" width="13.6328125" style="2" customWidth="1"/>
    <col min="13576" max="13577" width="8.90625" style="2" customWidth="1"/>
    <col min="13578" max="13823" width="9.08984375" style="2"/>
    <col min="13824" max="13824" width="8.453125" style="2" customWidth="1"/>
    <col min="13825" max="13826" width="8.90625" style="2" customWidth="1"/>
    <col min="13827" max="13827" width="15.36328125" style="2" customWidth="1"/>
    <col min="13828" max="13828" width="0.6328125" style="2" customWidth="1"/>
    <col min="13829" max="13829" width="13.08984375" style="2" customWidth="1"/>
    <col min="13830" max="13830" width="8.90625" style="2" customWidth="1"/>
    <col min="13831" max="13831" width="13.6328125" style="2" customWidth="1"/>
    <col min="13832" max="13833" width="8.90625" style="2" customWidth="1"/>
    <col min="13834" max="14079" width="9.08984375" style="2"/>
    <col min="14080" max="14080" width="8.453125" style="2" customWidth="1"/>
    <col min="14081" max="14082" width="8.90625" style="2" customWidth="1"/>
    <col min="14083" max="14083" width="15.36328125" style="2" customWidth="1"/>
    <col min="14084" max="14084" width="0.6328125" style="2" customWidth="1"/>
    <col min="14085" max="14085" width="13.08984375" style="2" customWidth="1"/>
    <col min="14086" max="14086" width="8.90625" style="2" customWidth="1"/>
    <col min="14087" max="14087" width="13.6328125" style="2" customWidth="1"/>
    <col min="14088" max="14089" width="8.90625" style="2" customWidth="1"/>
    <col min="14090" max="14335" width="9.08984375" style="2"/>
    <col min="14336" max="14336" width="8.453125" style="2" customWidth="1"/>
    <col min="14337" max="14338" width="8.90625" style="2" customWidth="1"/>
    <col min="14339" max="14339" width="15.36328125" style="2" customWidth="1"/>
    <col min="14340" max="14340" width="0.6328125" style="2" customWidth="1"/>
    <col min="14341" max="14341" width="13.08984375" style="2" customWidth="1"/>
    <col min="14342" max="14342" width="8.90625" style="2" customWidth="1"/>
    <col min="14343" max="14343" width="13.6328125" style="2" customWidth="1"/>
    <col min="14344" max="14345" width="8.90625" style="2" customWidth="1"/>
    <col min="14346" max="14591" width="9.08984375" style="2"/>
    <col min="14592" max="14592" width="8.453125" style="2" customWidth="1"/>
    <col min="14593" max="14594" width="8.90625" style="2" customWidth="1"/>
    <col min="14595" max="14595" width="15.36328125" style="2" customWidth="1"/>
    <col min="14596" max="14596" width="0.6328125" style="2" customWidth="1"/>
    <col min="14597" max="14597" width="13.08984375" style="2" customWidth="1"/>
    <col min="14598" max="14598" width="8.90625" style="2" customWidth="1"/>
    <col min="14599" max="14599" width="13.6328125" style="2" customWidth="1"/>
    <col min="14600" max="14601" width="8.90625" style="2" customWidth="1"/>
    <col min="14602" max="14847" width="9.08984375" style="2"/>
    <col min="14848" max="14848" width="8.453125" style="2" customWidth="1"/>
    <col min="14849" max="14850" width="8.90625" style="2" customWidth="1"/>
    <col min="14851" max="14851" width="15.36328125" style="2" customWidth="1"/>
    <col min="14852" max="14852" width="0.6328125" style="2" customWidth="1"/>
    <col min="14853" max="14853" width="13.08984375" style="2" customWidth="1"/>
    <col min="14854" max="14854" width="8.90625" style="2" customWidth="1"/>
    <col min="14855" max="14855" width="13.6328125" style="2" customWidth="1"/>
    <col min="14856" max="14857" width="8.90625" style="2" customWidth="1"/>
    <col min="14858" max="15103" width="9.08984375" style="2"/>
    <col min="15104" max="15104" width="8.453125" style="2" customWidth="1"/>
    <col min="15105" max="15106" width="8.90625" style="2" customWidth="1"/>
    <col min="15107" max="15107" width="15.36328125" style="2" customWidth="1"/>
    <col min="15108" max="15108" width="0.6328125" style="2" customWidth="1"/>
    <col min="15109" max="15109" width="13.08984375" style="2" customWidth="1"/>
    <col min="15110" max="15110" width="8.90625" style="2" customWidth="1"/>
    <col min="15111" max="15111" width="13.6328125" style="2" customWidth="1"/>
    <col min="15112" max="15113" width="8.90625" style="2" customWidth="1"/>
    <col min="15114" max="15359" width="9.08984375" style="2"/>
    <col min="15360" max="15360" width="8.453125" style="2" customWidth="1"/>
    <col min="15361" max="15362" width="8.90625" style="2" customWidth="1"/>
    <col min="15363" max="15363" width="15.36328125" style="2" customWidth="1"/>
    <col min="15364" max="15364" width="0.6328125" style="2" customWidth="1"/>
    <col min="15365" max="15365" width="13.08984375" style="2" customWidth="1"/>
    <col min="15366" max="15366" width="8.90625" style="2" customWidth="1"/>
    <col min="15367" max="15367" width="13.6328125" style="2" customWidth="1"/>
    <col min="15368" max="15369" width="8.90625" style="2" customWidth="1"/>
    <col min="15370" max="15615" width="9.08984375" style="2"/>
    <col min="15616" max="15616" width="8.453125" style="2" customWidth="1"/>
    <col min="15617" max="15618" width="8.90625" style="2" customWidth="1"/>
    <col min="15619" max="15619" width="15.36328125" style="2" customWidth="1"/>
    <col min="15620" max="15620" width="0.6328125" style="2" customWidth="1"/>
    <col min="15621" max="15621" width="13.08984375" style="2" customWidth="1"/>
    <col min="15622" max="15622" width="8.90625" style="2" customWidth="1"/>
    <col min="15623" max="15623" width="13.6328125" style="2" customWidth="1"/>
    <col min="15624" max="15625" width="8.90625" style="2" customWidth="1"/>
    <col min="15626" max="15871" width="9.08984375" style="2"/>
    <col min="15872" max="15872" width="8.453125" style="2" customWidth="1"/>
    <col min="15873" max="15874" width="8.90625" style="2" customWidth="1"/>
    <col min="15875" max="15875" width="15.36328125" style="2" customWidth="1"/>
    <col min="15876" max="15876" width="0.6328125" style="2" customWidth="1"/>
    <col min="15877" max="15877" width="13.08984375" style="2" customWidth="1"/>
    <col min="15878" max="15878" width="8.90625" style="2" customWidth="1"/>
    <col min="15879" max="15879" width="13.6328125" style="2" customWidth="1"/>
    <col min="15880" max="15881" width="8.90625" style="2" customWidth="1"/>
    <col min="15882" max="16127" width="9.08984375" style="2"/>
    <col min="16128" max="16128" width="8.453125" style="2" customWidth="1"/>
    <col min="16129" max="16130" width="8.90625" style="2" customWidth="1"/>
    <col min="16131" max="16131" width="15.36328125" style="2" customWidth="1"/>
    <col min="16132" max="16132" width="0.6328125" style="2" customWidth="1"/>
    <col min="16133" max="16133" width="13.08984375" style="2" customWidth="1"/>
    <col min="16134" max="16134" width="8.90625" style="2" customWidth="1"/>
    <col min="16135" max="16135" width="13.6328125" style="2" customWidth="1"/>
    <col min="16136" max="16137" width="8.90625" style="2" customWidth="1"/>
    <col min="16138" max="16384" width="9.08984375" style="2"/>
  </cols>
  <sheetData>
    <row r="1" spans="1:8" x14ac:dyDescent="0.3">
      <c r="A1" s="1" t="s">
        <v>168</v>
      </c>
    </row>
    <row r="2" spans="1:8" x14ac:dyDescent="0.3">
      <c r="C2" s="1" t="s">
        <v>293</v>
      </c>
    </row>
    <row r="3" spans="1:8" x14ac:dyDescent="0.3">
      <c r="F3" s="4" t="s">
        <v>156</v>
      </c>
      <c r="G3" s="1"/>
      <c r="H3" s="1"/>
    </row>
    <row r="4" spans="1:8" x14ac:dyDescent="0.3">
      <c r="A4" s="1" t="s">
        <v>169</v>
      </c>
      <c r="E4" s="5" t="s">
        <v>157</v>
      </c>
      <c r="F4" s="4" t="s">
        <v>158</v>
      </c>
      <c r="G4" s="1" t="s">
        <v>159</v>
      </c>
      <c r="H4" s="1"/>
    </row>
    <row r="5" spans="1:8" s="11" customFormat="1" x14ac:dyDescent="0.3">
      <c r="A5" s="90">
        <v>3500021</v>
      </c>
      <c r="B5" s="11" t="s">
        <v>295</v>
      </c>
      <c r="E5" s="12">
        <v>700</v>
      </c>
      <c r="F5" s="13" t="s">
        <v>160</v>
      </c>
      <c r="G5" s="11" t="s">
        <v>310</v>
      </c>
    </row>
    <row r="6" spans="1:8" ht="13.25" customHeight="1" x14ac:dyDescent="0.3">
      <c r="A6" s="6">
        <v>3500017</v>
      </c>
      <c r="B6" s="2" t="s">
        <v>289</v>
      </c>
      <c r="E6" s="7">
        <v>2692.8</v>
      </c>
      <c r="F6" s="3" t="s">
        <v>160</v>
      </c>
      <c r="G6" s="2" t="s">
        <v>290</v>
      </c>
      <c r="H6" s="1"/>
    </row>
    <row r="7" spans="1:8" ht="13.25" customHeight="1" x14ac:dyDescent="0.3">
      <c r="A7" s="6">
        <v>3500061</v>
      </c>
      <c r="B7" s="2" t="s">
        <v>291</v>
      </c>
      <c r="E7" s="7">
        <v>20693</v>
      </c>
      <c r="F7" s="3" t="s">
        <v>160</v>
      </c>
      <c r="G7" s="2" t="s">
        <v>312</v>
      </c>
      <c r="H7" s="1"/>
    </row>
    <row r="8" spans="1:8" ht="13.25" customHeight="1" x14ac:dyDescent="0.3">
      <c r="A8" s="6">
        <v>3500081</v>
      </c>
      <c r="B8" s="2" t="s">
        <v>322</v>
      </c>
      <c r="E8" s="7">
        <v>11087</v>
      </c>
      <c r="F8" s="3" t="s">
        <v>160</v>
      </c>
      <c r="G8" s="2" t="s">
        <v>326</v>
      </c>
      <c r="H8" s="1"/>
    </row>
    <row r="9" spans="1:8" ht="13.25" customHeight="1" x14ac:dyDescent="0.3">
      <c r="A9" s="6">
        <v>3500275</v>
      </c>
      <c r="B9" s="2" t="s">
        <v>318</v>
      </c>
      <c r="E9" s="12">
        <v>2880</v>
      </c>
      <c r="F9" s="3" t="s">
        <v>160</v>
      </c>
      <c r="G9" s="2" t="s">
        <v>317</v>
      </c>
      <c r="H9" s="1"/>
    </row>
    <row r="10" spans="1:8" ht="13.25" customHeight="1" x14ac:dyDescent="0.3">
      <c r="A10" s="6">
        <v>350081</v>
      </c>
      <c r="B10" s="2" t="s">
        <v>306</v>
      </c>
      <c r="E10" s="12">
        <v>1000</v>
      </c>
      <c r="F10" s="3" t="s">
        <v>160</v>
      </c>
      <c r="G10" s="2" t="s">
        <v>307</v>
      </c>
      <c r="H10" s="1"/>
    </row>
    <row r="11" spans="1:8" ht="13.25" customHeight="1" x14ac:dyDescent="0.3">
      <c r="A11" s="6">
        <v>32383</v>
      </c>
      <c r="B11" s="2" t="s">
        <v>321</v>
      </c>
      <c r="E11" s="12">
        <v>13500</v>
      </c>
      <c r="F11" s="3" t="s">
        <v>160</v>
      </c>
      <c r="G11" s="2" t="s">
        <v>319</v>
      </c>
      <c r="H11" s="1"/>
    </row>
    <row r="12" spans="1:8" ht="13.25" customHeight="1" x14ac:dyDescent="0.3">
      <c r="A12" s="6">
        <v>3815</v>
      </c>
      <c r="B12" s="2" t="s">
        <v>320</v>
      </c>
      <c r="E12" s="7">
        <v>17500</v>
      </c>
      <c r="F12" s="3" t="s">
        <v>294</v>
      </c>
      <c r="G12" s="2" t="s">
        <v>329</v>
      </c>
    </row>
    <row r="13" spans="1:8" ht="13.25" customHeight="1" x14ac:dyDescent="0.3">
      <c r="A13" s="6"/>
      <c r="E13" s="7"/>
      <c r="G13" s="92"/>
      <c r="H13" s="1"/>
    </row>
    <row r="14" spans="1:8" ht="13.25" customHeight="1" x14ac:dyDescent="0.3">
      <c r="A14" s="6"/>
      <c r="E14" s="89">
        <f>E5+E6+E7+E9+E10+E12+E11+E8</f>
        <v>70052.800000000003</v>
      </c>
      <c r="H14" s="1"/>
    </row>
    <row r="15" spans="1:8" x14ac:dyDescent="0.3">
      <c r="E15" s="10"/>
    </row>
    <row r="16" spans="1:8" x14ac:dyDescent="0.3">
      <c r="A16" s="1" t="s">
        <v>161</v>
      </c>
      <c r="E16" s="10"/>
    </row>
    <row r="17" spans="1:7" x14ac:dyDescent="0.3">
      <c r="A17" s="1"/>
      <c r="E17" s="10"/>
    </row>
    <row r="18" spans="1:7" x14ac:dyDescent="0.3">
      <c r="A18" s="9" t="s">
        <v>54</v>
      </c>
      <c r="B18" s="2" t="s">
        <v>296</v>
      </c>
      <c r="E18" s="8">
        <v>10875</v>
      </c>
      <c r="F18" s="3" t="s">
        <v>160</v>
      </c>
      <c r="G18" s="6" t="s">
        <v>316</v>
      </c>
    </row>
    <row r="19" spans="1:7" x14ac:dyDescent="0.3">
      <c r="A19" s="9" t="s">
        <v>54</v>
      </c>
      <c r="B19" s="2" t="s">
        <v>323</v>
      </c>
      <c r="E19" s="8">
        <f>200+9442</f>
        <v>9642</v>
      </c>
      <c r="F19" s="3" t="s">
        <v>324</v>
      </c>
      <c r="G19" s="2" t="s">
        <v>328</v>
      </c>
    </row>
    <row r="20" spans="1:7" ht="28" x14ac:dyDescent="0.3">
      <c r="A20" s="9" t="s">
        <v>80</v>
      </c>
      <c r="B20" s="2" t="s">
        <v>313</v>
      </c>
      <c r="E20" s="8">
        <v>2880</v>
      </c>
      <c r="F20" s="3" t="s">
        <v>160</v>
      </c>
      <c r="G20" s="91" t="s">
        <v>314</v>
      </c>
    </row>
    <row r="21" spans="1:7" x14ac:dyDescent="0.3">
      <c r="A21" s="9" t="s">
        <v>82</v>
      </c>
      <c r="B21" s="2" t="s">
        <v>325</v>
      </c>
      <c r="E21" s="8">
        <v>1445</v>
      </c>
      <c r="F21" s="3" t="s">
        <v>324</v>
      </c>
      <c r="G21" s="2" t="s">
        <v>328</v>
      </c>
    </row>
    <row r="22" spans="1:7" x14ac:dyDescent="0.3">
      <c r="A22" s="9" t="s">
        <v>110</v>
      </c>
      <c r="B22" s="2" t="s">
        <v>308</v>
      </c>
      <c r="E22" s="8">
        <v>1000</v>
      </c>
      <c r="F22" s="3" t="s">
        <v>160</v>
      </c>
      <c r="G22" s="6" t="s">
        <v>309</v>
      </c>
    </row>
    <row r="23" spans="1:7" x14ac:dyDescent="0.3">
      <c r="A23" s="9" t="s">
        <v>129</v>
      </c>
      <c r="B23" s="2" t="s">
        <v>287</v>
      </c>
      <c r="E23" s="8">
        <v>4825</v>
      </c>
      <c r="F23" s="3" t="s">
        <v>160</v>
      </c>
      <c r="G23" s="6" t="s">
        <v>297</v>
      </c>
    </row>
    <row r="24" spans="1:7" x14ac:dyDescent="0.3">
      <c r="A24" s="9" t="s">
        <v>184</v>
      </c>
      <c r="B24" s="2" t="s">
        <v>185</v>
      </c>
      <c r="E24" s="8">
        <v>700</v>
      </c>
      <c r="F24" s="3" t="s">
        <v>160</v>
      </c>
      <c r="G24" s="6" t="s">
        <v>311</v>
      </c>
    </row>
    <row r="25" spans="1:7" x14ac:dyDescent="0.3">
      <c r="A25" s="9" t="s">
        <v>184</v>
      </c>
      <c r="B25" s="2" t="s">
        <v>185</v>
      </c>
      <c r="D25" s="85"/>
      <c r="E25" s="8">
        <v>2692.8</v>
      </c>
      <c r="F25" s="3" t="s">
        <v>160</v>
      </c>
      <c r="G25" s="6" t="s">
        <v>333</v>
      </c>
    </row>
    <row r="26" spans="1:7" ht="42" x14ac:dyDescent="0.3">
      <c r="A26" s="9" t="s">
        <v>184</v>
      </c>
      <c r="B26" s="2" t="s">
        <v>185</v>
      </c>
      <c r="E26" s="8">
        <v>20693</v>
      </c>
      <c r="F26" s="3" t="s">
        <v>160</v>
      </c>
      <c r="G26" s="91" t="s">
        <v>327</v>
      </c>
    </row>
    <row r="27" spans="1:7" x14ac:dyDescent="0.3">
      <c r="A27" s="9" t="s">
        <v>155</v>
      </c>
      <c r="B27" s="2" t="s">
        <v>298</v>
      </c>
      <c r="E27" s="8">
        <v>12900</v>
      </c>
      <c r="F27" s="3" t="s">
        <v>299</v>
      </c>
      <c r="G27" s="6" t="s">
        <v>330</v>
      </c>
    </row>
    <row r="28" spans="1:7" s="83" customFormat="1" x14ac:dyDescent="0.3">
      <c r="E28" s="84"/>
    </row>
    <row r="29" spans="1:7" ht="15.5" x14ac:dyDescent="0.35">
      <c r="E29" s="10">
        <f>E18+E19+E20+E21+E22+E23+E24+E25+E26+E27</f>
        <v>67652.800000000003</v>
      </c>
      <c r="G29" s="14"/>
    </row>
    <row r="30" spans="1:7" ht="15.5" x14ac:dyDescent="0.35">
      <c r="E30" s="10"/>
      <c r="G30" s="14"/>
    </row>
    <row r="31" spans="1:7" ht="15.5" x14ac:dyDescent="0.35">
      <c r="A31" s="6">
        <v>100</v>
      </c>
      <c r="B31" s="2" t="s">
        <v>332</v>
      </c>
      <c r="E31" s="10">
        <v>2400</v>
      </c>
      <c r="G31" s="14" t="s">
        <v>331</v>
      </c>
    </row>
    <row r="32" spans="1:7" ht="15.5" x14ac:dyDescent="0.35">
      <c r="E32" s="10"/>
      <c r="G32" s="14"/>
    </row>
    <row r="33" spans="1:8" x14ac:dyDescent="0.3">
      <c r="A33" s="83" t="s">
        <v>300</v>
      </c>
      <c r="E33" s="8"/>
    </row>
    <row r="34" spans="1:8" x14ac:dyDescent="0.3">
      <c r="A34" s="9" t="s">
        <v>301</v>
      </c>
      <c r="B34" s="2" t="s">
        <v>302</v>
      </c>
      <c r="E34" s="7">
        <v>-1300</v>
      </c>
      <c r="F34" s="3" t="s">
        <v>160</v>
      </c>
      <c r="G34" s="2" t="s">
        <v>305</v>
      </c>
      <c r="H34" s="1"/>
    </row>
    <row r="35" spans="1:8" x14ac:dyDescent="0.3">
      <c r="A35" s="9" t="s">
        <v>303</v>
      </c>
      <c r="B35" s="2" t="s">
        <v>304</v>
      </c>
      <c r="E35" s="8">
        <v>1300</v>
      </c>
      <c r="F35" s="3" t="s">
        <v>294</v>
      </c>
      <c r="G35" s="6" t="s">
        <v>315</v>
      </c>
    </row>
    <row r="37" spans="1:8" x14ac:dyDescent="0.3">
      <c r="E37" s="8"/>
    </row>
    <row r="38" spans="1:8" x14ac:dyDescent="0.3">
      <c r="E38" s="8"/>
    </row>
  </sheetData>
  <pageMargins left="0.7" right="0.7" top="1.1299999999999999" bottom="0.75" header="0.3" footer="0.3"/>
  <pageSetup scale="9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16FC73BEDA54B9533E210AA41973A" ma:contentTypeVersion="20" ma:contentTypeDescription="Create a new document." ma:contentTypeScope="" ma:versionID="31660914e8207df609724dfb64c69e8d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41de887a4a83be7c5dfb5a5bd7c0971b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Props1.xml><?xml version="1.0" encoding="utf-8"?>
<ds:datastoreItem xmlns:ds="http://schemas.openxmlformats.org/officeDocument/2006/customXml" ds:itemID="{E475123B-9DAF-4715-8644-D182CA133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2024-12-13T06:17:56Z</cp:lastPrinted>
  <dcterms:created xsi:type="dcterms:W3CDTF">2017-03-08T11:21:59Z</dcterms:created>
  <dcterms:modified xsi:type="dcterms:W3CDTF">2024-12-13T07:46:03Z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